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.01 - Bourací práce" sheetId="2" r:id="rId2"/>
    <sheet name="0.02 - Stavební práce" sheetId="3" r:id="rId3"/>
    <sheet name="VO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'0.01 - Bourací práce'!$C$86:$K$141</definedName>
    <definedName name="_xlnm.Print_Area" localSheetId="1">'0.01 - Bourací práce'!$C$4:$J$39,'0.01 - Bourací práce'!$C$45:$J$68,'0.01 - Bourací práce'!$C$74:$K$141</definedName>
    <definedName name="_xlnm.Print_Titles" localSheetId="1">'0.01 - Bourací práce'!$86:$86</definedName>
    <definedName name="_xlnm._FilterDatabase" localSheetId="2" hidden="1">'0.02 - Stavební práce'!$C$92:$K$299</definedName>
    <definedName name="_xlnm.Print_Area" localSheetId="2">'0.02 - Stavební práce'!$C$4:$J$39,'0.02 - Stavební práce'!$C$45:$J$74,'0.02 - Stavební práce'!$C$80:$K$299</definedName>
    <definedName name="_xlnm.Print_Titles" localSheetId="2">'0.02 - Stavební práce'!$92:$92</definedName>
    <definedName name="_xlnm._FilterDatabase" localSheetId="3" hidden="1">'VON - Vedlejší rozpočtové...'!$C$83:$K$97</definedName>
    <definedName name="_xlnm.Print_Area" localSheetId="3">'VON - Vedlejší rozpočtové...'!$C$4:$J$39,'VON - Vedlejší rozpočtové...'!$C$45:$J$65,'VON - Vedlejší rozpočtové...'!$C$71:$K$97</definedName>
    <definedName name="_xlnm.Print_Titles" localSheetId="3">'VON - Vedlejší rozpočtové...'!$83:$83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6"/>
  <c r="BH96"/>
  <c r="BG96"/>
  <c r="BF96"/>
  <c r="T96"/>
  <c r="T95"/>
  <c r="R96"/>
  <c r="R95"/>
  <c r="P96"/>
  <c r="P95"/>
  <c r="BI93"/>
  <c r="BH93"/>
  <c r="BG93"/>
  <c r="BF93"/>
  <c r="T93"/>
  <c r="T92"/>
  <c r="R93"/>
  <c r="R92"/>
  <c r="P93"/>
  <c r="P92"/>
  <c r="BI90"/>
  <c r="BH90"/>
  <c r="BG90"/>
  <c r="BF90"/>
  <c r="T90"/>
  <c r="T89"/>
  <c r="R90"/>
  <c r="R89"/>
  <c r="P90"/>
  <c r="P89"/>
  <c r="BI87"/>
  <c r="BH87"/>
  <c r="BG87"/>
  <c r="BF87"/>
  <c r="T87"/>
  <c r="T86"/>
  <c r="R87"/>
  <c r="R86"/>
  <c r="P87"/>
  <c r="P86"/>
  <c r="P85"/>
  <c r="P84"/>
  <c i="1" r="AU57"/>
  <c i="4" r="J80"/>
  <c r="F80"/>
  <c r="F78"/>
  <c r="E76"/>
  <c r="J54"/>
  <c r="F54"/>
  <c r="F52"/>
  <c r="E50"/>
  <c r="J24"/>
  <c r="E24"/>
  <c r="J55"/>
  <c r="J23"/>
  <c r="J18"/>
  <c r="E18"/>
  <c r="F81"/>
  <c r="J17"/>
  <c r="J12"/>
  <c r="J78"/>
  <c r="E7"/>
  <c r="E74"/>
  <c i="3" r="J37"/>
  <c r="J36"/>
  <c i="1" r="AY56"/>
  <c i="3" r="J35"/>
  <c i="1" r="AX56"/>
  <c i="3"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T192"/>
  <c r="R193"/>
  <c r="R192"/>
  <c r="P193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1"/>
  <c r="BH121"/>
  <c r="BG121"/>
  <c r="BF121"/>
  <c r="T121"/>
  <c r="R121"/>
  <c r="P121"/>
  <c r="BI115"/>
  <c r="BH115"/>
  <c r="BG115"/>
  <c r="BF115"/>
  <c r="T115"/>
  <c r="R115"/>
  <c r="P115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J89"/>
  <c r="F89"/>
  <c r="F87"/>
  <c r="E85"/>
  <c r="J54"/>
  <c r="F54"/>
  <c r="F52"/>
  <c r="E50"/>
  <c r="J24"/>
  <c r="E24"/>
  <c r="J55"/>
  <c r="J23"/>
  <c r="J18"/>
  <c r="E18"/>
  <c r="F90"/>
  <c r="J17"/>
  <c r="J12"/>
  <c r="J52"/>
  <c r="E7"/>
  <c r="E48"/>
  <c i="2" r="J37"/>
  <c r="J36"/>
  <c i="1" r="AY55"/>
  <c i="2" r="J35"/>
  <c i="1" r="AX55"/>
  <c i="2"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T89"/>
  <c r="R90"/>
  <c r="R89"/>
  <c r="P90"/>
  <c r="P89"/>
  <c r="J83"/>
  <c r="F83"/>
  <c r="F81"/>
  <c r="E79"/>
  <c r="J54"/>
  <c r="F54"/>
  <c r="F52"/>
  <c r="E50"/>
  <c r="J24"/>
  <c r="E24"/>
  <c r="J84"/>
  <c r="J23"/>
  <c r="J18"/>
  <c r="E18"/>
  <c r="F55"/>
  <c r="J17"/>
  <c r="J12"/>
  <c r="J52"/>
  <c r="E7"/>
  <c r="E77"/>
  <c i="1" r="L50"/>
  <c r="AM50"/>
  <c r="AM49"/>
  <c r="L49"/>
  <c r="AM47"/>
  <c r="L47"/>
  <c r="L45"/>
  <c r="L44"/>
  <c i="2" r="J113"/>
  <c r="BK102"/>
  <c i="3" r="J218"/>
  <c r="BK139"/>
  <c r="BK254"/>
  <c r="J151"/>
  <c r="BK287"/>
  <c r="BK166"/>
  <c r="BK250"/>
  <c r="J146"/>
  <c i="2" r="J130"/>
  <c r="BK106"/>
  <c i="3" r="BK207"/>
  <c r="J108"/>
  <c r="J207"/>
  <c r="J132"/>
  <c r="BK154"/>
  <c r="J252"/>
  <c r="BK157"/>
  <c i="4" r="J90"/>
  <c i="2" r="J102"/>
  <c r="BK94"/>
  <c i="3" r="J170"/>
  <c r="J257"/>
  <c r="BK148"/>
  <c r="J291"/>
  <c r="BK177"/>
  <c r="BK274"/>
  <c r="J172"/>
  <c i="2" r="BK97"/>
  <c r="J108"/>
  <c i="3" r="BK234"/>
  <c r="J121"/>
  <c r="J287"/>
  <c r="BK200"/>
  <c r="BK293"/>
  <c r="BK179"/>
  <c r="J271"/>
  <c r="J202"/>
  <c i="4" r="J87"/>
  <c i="2" r="J123"/>
  <c r="J116"/>
  <c i="3" r="J250"/>
  <c r="BK172"/>
  <c r="BK270"/>
  <c r="J187"/>
  <c r="J298"/>
  <c r="BK182"/>
  <c r="J266"/>
  <c r="BK170"/>
  <c r="BK108"/>
  <c i="2" r="BK130"/>
  <c r="BK127"/>
  <c i="3" r="J179"/>
  <c r="J137"/>
  <c r="J234"/>
  <c r="J166"/>
  <c r="BK228"/>
  <c r="J175"/>
  <c r="J276"/>
  <c r="BK212"/>
  <c i="4" r="BK96"/>
  <c i="2" r="BK139"/>
  <c r="BK123"/>
  <c i="3" r="J254"/>
  <c r="BK197"/>
  <c r="J288"/>
  <c r="BK209"/>
  <c r="BK102"/>
  <c r="J242"/>
  <c r="J163"/>
  <c r="J215"/>
  <c i="4" r="BK93"/>
  <c i="2" r="J136"/>
  <c r="J139"/>
  <c r="J90"/>
  <c i="3" r="BK211"/>
  <c r="BK175"/>
  <c r="J228"/>
  <c r="BK146"/>
  <c r="BK96"/>
  <c r="J212"/>
  <c r="BK288"/>
  <c r="BK223"/>
  <c r="J130"/>
  <c i="2" r="J110"/>
  <c r="BK133"/>
  <c i="3" r="J285"/>
  <c r="BK190"/>
  <c r="J293"/>
  <c r="J231"/>
  <c r="BK143"/>
  <c r="BK202"/>
  <c r="BK285"/>
  <c r="J209"/>
  <c i="4" r="BK90"/>
  <c i="2" r="BK116"/>
  <c r="BK113"/>
  <c i="3" r="BK220"/>
  <c r="BK163"/>
  <c r="BK271"/>
  <c r="BK141"/>
  <c r="BK276"/>
  <c r="J184"/>
  <c r="J270"/>
  <c r="BK193"/>
  <c r="BK115"/>
  <c i="2" r="J120"/>
  <c r="BK110"/>
  <c i="3" r="J247"/>
  <c r="BK187"/>
  <c r="J269"/>
  <c r="J197"/>
  <c r="J139"/>
  <c r="J220"/>
  <c r="J148"/>
  <c r="J244"/>
  <c r="BK121"/>
  <c i="4" r="BK87"/>
  <c i="2" r="J106"/>
  <c r="BK120"/>
  <c i="3" r="BK252"/>
  <c r="J157"/>
  <c r="BK244"/>
  <c r="J190"/>
  <c r="BK135"/>
  <c r="J274"/>
  <c r="BK168"/>
  <c r="J260"/>
  <c r="J168"/>
  <c r="J96"/>
  <c i="2" r="J133"/>
  <c r="J94"/>
  <c i="3" r="BK257"/>
  <c r="J115"/>
  <c r="J211"/>
  <c r="BK130"/>
  <c r="J223"/>
  <c r="BK137"/>
  <c r="BK226"/>
  <c r="J135"/>
  <c i="2" r="BK90"/>
  <c r="J97"/>
  <c i="1" r="AS54"/>
  <c i="3" r="BK260"/>
  <c r="BK184"/>
  <c r="BK298"/>
  <c r="BK218"/>
  <c r="J296"/>
  <c r="BK231"/>
  <c r="J141"/>
  <c i="2" r="BK108"/>
  <c r="BK136"/>
  <c i="3" r="BK269"/>
  <c r="BK215"/>
  <c r="BK132"/>
  <c r="BK242"/>
  <c r="J182"/>
  <c r="BK296"/>
  <c r="J200"/>
  <c r="BK291"/>
  <c r="J263"/>
  <c r="J154"/>
  <c i="4" r="J93"/>
  <c i="2" r="J127"/>
  <c i="3" r="BK266"/>
  <c r="J193"/>
  <c r="J102"/>
  <c r="BK263"/>
  <c r="J177"/>
  <c r="J226"/>
  <c r="BK151"/>
  <c r="BK247"/>
  <c r="J143"/>
  <c i="4" r="J96"/>
  <c i="3" l="1" r="T95"/>
  <c r="R95"/>
  <c r="P95"/>
  <c i="4" r="R85"/>
  <c r="R84"/>
  <c r="T85"/>
  <c r="T84"/>
  <c i="2" r="P93"/>
  <c r="T105"/>
  <c r="T119"/>
  <c r="R126"/>
  <c r="T132"/>
  <c i="3" r="BK107"/>
  <c r="J107"/>
  <c r="J62"/>
  <c r="R107"/>
  <c r="P156"/>
  <c r="BK196"/>
  <c r="T196"/>
  <c r="R214"/>
  <c r="P225"/>
  <c r="T225"/>
  <c r="P230"/>
  <c r="BK246"/>
  <c r="J246"/>
  <c r="J70"/>
  <c r="BK256"/>
  <c r="J256"/>
  <c r="J71"/>
  <c r="BK265"/>
  <c r="J265"/>
  <c r="J72"/>
  <c r="R265"/>
  <c r="T290"/>
  <c i="2" r="T93"/>
  <c r="T88"/>
  <c r="P105"/>
  <c r="BK119"/>
  <c r="J119"/>
  <c r="J65"/>
  <c r="T126"/>
  <c r="P132"/>
  <c i="3" r="P107"/>
  <c r="P94"/>
  <c r="BK156"/>
  <c r="J156"/>
  <c r="J63"/>
  <c r="T156"/>
  <c r="P196"/>
  <c r="BK214"/>
  <c r="J214"/>
  <c r="J67"/>
  <c r="T214"/>
  <c r="BK230"/>
  <c r="J230"/>
  <c r="J69"/>
  <c r="T230"/>
  <c r="R246"/>
  <c r="T246"/>
  <c r="R256"/>
  <c r="P265"/>
  <c r="BK290"/>
  <c r="J290"/>
  <c r="J73"/>
  <c r="P290"/>
  <c i="2" r="BK93"/>
  <c r="J93"/>
  <c r="J62"/>
  <c r="BK105"/>
  <c r="J105"/>
  <c r="J63"/>
  <c r="P119"/>
  <c r="BK126"/>
  <c r="J126"/>
  <c r="J66"/>
  <c r="BK132"/>
  <c r="J132"/>
  <c r="J67"/>
  <c r="R93"/>
  <c r="R88"/>
  <c r="R105"/>
  <c r="R119"/>
  <c r="P126"/>
  <c r="R132"/>
  <c i="3" r="T107"/>
  <c r="T94"/>
  <c r="R156"/>
  <c r="R196"/>
  <c r="P214"/>
  <c r="BK225"/>
  <c r="J225"/>
  <c r="J68"/>
  <c r="R225"/>
  <c r="R230"/>
  <c r="P246"/>
  <c r="P256"/>
  <c r="T256"/>
  <c r="T265"/>
  <c r="R290"/>
  <c i="2" r="BK89"/>
  <c r="J89"/>
  <c r="J61"/>
  <c i="3" r="BK192"/>
  <c r="J192"/>
  <c r="J64"/>
  <c r="BK95"/>
  <c r="J95"/>
  <c r="J61"/>
  <c i="4" r="BK86"/>
  <c r="J86"/>
  <c r="J61"/>
  <c r="BK89"/>
  <c r="J89"/>
  <c r="J62"/>
  <c r="BK92"/>
  <c r="J92"/>
  <c r="J63"/>
  <c r="BK95"/>
  <c r="J95"/>
  <c r="J64"/>
  <c i="3" r="J196"/>
  <c r="J66"/>
  <c i="4" r="J52"/>
  <c r="F55"/>
  <c r="BE87"/>
  <c r="BE90"/>
  <c r="BE93"/>
  <c r="E48"/>
  <c r="J81"/>
  <c r="BE96"/>
  <c i="3" r="F55"/>
  <c r="BE96"/>
  <c r="BE130"/>
  <c r="BE132"/>
  <c r="BE135"/>
  <c r="BE137"/>
  <c r="BE146"/>
  <c r="BE163"/>
  <c r="BE177"/>
  <c r="BE179"/>
  <c r="BE187"/>
  <c r="BE202"/>
  <c r="BE207"/>
  <c r="BE209"/>
  <c r="BE234"/>
  <c r="BE254"/>
  <c r="BE266"/>
  <c r="BE287"/>
  <c r="J87"/>
  <c r="J90"/>
  <c r="BE102"/>
  <c r="BE115"/>
  <c r="BE139"/>
  <c r="BE141"/>
  <c r="BE170"/>
  <c r="BE184"/>
  <c r="BE190"/>
  <c r="BE193"/>
  <c r="BE197"/>
  <c r="BE231"/>
  <c r="BE244"/>
  <c r="BE250"/>
  <c r="BE260"/>
  <c r="BE263"/>
  <c r="BE269"/>
  <c r="BE270"/>
  <c r="BE276"/>
  <c r="BE291"/>
  <c r="BE293"/>
  <c r="BE296"/>
  <c r="BE298"/>
  <c r="E83"/>
  <c r="BE108"/>
  <c r="BE154"/>
  <c r="BE157"/>
  <c r="BE168"/>
  <c r="BE172"/>
  <c r="BE175"/>
  <c r="BE211"/>
  <c r="BE215"/>
  <c r="BE218"/>
  <c r="BE220"/>
  <c r="BE223"/>
  <c r="BE247"/>
  <c r="BE252"/>
  <c r="BE285"/>
  <c r="BE121"/>
  <c r="BE143"/>
  <c r="BE148"/>
  <c r="BE151"/>
  <c r="BE166"/>
  <c r="BE182"/>
  <c r="BE200"/>
  <c r="BE212"/>
  <c r="BE226"/>
  <c r="BE228"/>
  <c r="BE242"/>
  <c r="BE257"/>
  <c r="BE271"/>
  <c r="BE274"/>
  <c r="BE288"/>
  <c i="2" r="J55"/>
  <c r="F84"/>
  <c r="BE108"/>
  <c r="BE110"/>
  <c r="BE120"/>
  <c r="BE130"/>
  <c r="BE133"/>
  <c r="E48"/>
  <c r="J81"/>
  <c r="BE90"/>
  <c r="BE97"/>
  <c r="BE113"/>
  <c r="BE123"/>
  <c r="BE127"/>
  <c r="BE136"/>
  <c r="BE139"/>
  <c r="BE94"/>
  <c r="BE102"/>
  <c r="BE106"/>
  <c r="BE116"/>
  <c r="J34"/>
  <c i="1" r="AW55"/>
  <c i="4" r="J34"/>
  <c i="1" r="AW57"/>
  <c i="4" r="F35"/>
  <c i="1" r="BB57"/>
  <c i="3" r="F34"/>
  <c i="1" r="BA56"/>
  <c i="3" r="F35"/>
  <c i="1" r="BB56"/>
  <c i="3" r="J34"/>
  <c i="1" r="AW56"/>
  <c i="3" r="F37"/>
  <c i="1" r="BD56"/>
  <c i="4" r="F37"/>
  <c i="1" r="BD57"/>
  <c i="4" r="F36"/>
  <c i="1" r="BC57"/>
  <c i="3" r="F36"/>
  <c i="1" r="BC56"/>
  <c i="2" r="F37"/>
  <c i="1" r="BD55"/>
  <c i="2" r="F35"/>
  <c i="1" r="BB55"/>
  <c i="2" r="F36"/>
  <c i="1" r="BC55"/>
  <c i="4" r="F34"/>
  <c i="1" r="BA57"/>
  <c i="2" r="F34"/>
  <c i="1" r="BA55"/>
  <c i="3" l="1" r="R94"/>
  <c i="2" r="P88"/>
  <c i="3" r="R195"/>
  <c r="R93"/>
  <c r="P195"/>
  <c r="P93"/>
  <c i="1" r="AU56"/>
  <c i="3" r="T195"/>
  <c r="T93"/>
  <c r="BK195"/>
  <c r="J195"/>
  <c r="J65"/>
  <c i="2" r="R118"/>
  <c r="R87"/>
  <c r="P118"/>
  <c r="P87"/>
  <c i="1" r="AU55"/>
  <c i="2" r="T118"/>
  <c r="T87"/>
  <c r="BK88"/>
  <c r="J88"/>
  <c r="J60"/>
  <c i="3" r="BK94"/>
  <c r="J94"/>
  <c r="J60"/>
  <c i="4" r="BK85"/>
  <c r="BK84"/>
  <c r="J84"/>
  <c r="J59"/>
  <c i="2" r="BK118"/>
  <c r="J118"/>
  <c r="J64"/>
  <c r="J33"/>
  <c i="1" r="AV55"/>
  <c r="AT55"/>
  <c r="BA54"/>
  <c r="W30"/>
  <c i="2" r="F33"/>
  <c i="1" r="AZ55"/>
  <c r="BC54"/>
  <c r="AY54"/>
  <c i="3" r="F33"/>
  <c i="1" r="AZ56"/>
  <c i="4" r="J33"/>
  <c i="1" r="AV57"/>
  <c r="AT57"/>
  <c i="3" r="J33"/>
  <c i="1" r="AV56"/>
  <c r="AT56"/>
  <c r="BD54"/>
  <c r="W33"/>
  <c r="BB54"/>
  <c r="AX54"/>
  <c i="4" r="F33"/>
  <c i="1" r="AZ57"/>
  <c i="4" l="1" r="J85"/>
  <c r="J60"/>
  <c i="2" r="BK87"/>
  <c r="J87"/>
  <c r="J59"/>
  <c i="3" r="BK93"/>
  <c r="J93"/>
  <c i="1" r="AU54"/>
  <c r="W32"/>
  <c r="AZ54"/>
  <c r="W29"/>
  <c i="4" r="J30"/>
  <c i="1" r="AG57"/>
  <c r="W31"/>
  <c r="AW54"/>
  <c r="AK30"/>
  <c i="3" r="J30"/>
  <c i="1" r="AG56"/>
  <c i="3" l="1" r="J39"/>
  <c i="4" r="J39"/>
  <c i="3" r="J59"/>
  <c i="1" r="AN57"/>
  <c r="AN56"/>
  <c i="2" r="J30"/>
  <c i="1" r="AG55"/>
  <c r="AG54"/>
  <c r="AK26"/>
  <c r="AV54"/>
  <c r="AK29"/>
  <c r="AK35"/>
  <c i="2" l="1" r="J3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<sst xmlns="http://schemas.openxmlformats.org/spreadsheetml/2006/main">
  <si>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</si>
  <si>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</si>
  <si>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</si>
  <si>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</si>
  <si>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</si>
  <si>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{bc19eff1-7bcb-47c7-b57b-a4282b5a4658}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</si>
  <si>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</si>
  <si>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</si>
  <si>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</si>
  <si>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</si>
  <si>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</si>
  <si>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</si>
  <si>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</si>
  <si>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</si>
  <si>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BH2024003-NEUZ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</si>
  <si>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</si>
  <si>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</si>
  <si>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Bezbariérový vstup do Menzy Bory</t>
  </si>
  <si>
    <t>KSO:</t>
  </si>
  <si>
    <t/>
  </si>
  <si>
    <t>CC-CZ:</t>
  </si>
  <si>
    <t>Místo:</t>
  </si>
  <si>
    <t>Univerzitní 2732/8</t>
  </si>
  <si>
    <t>Datum:</t>
  </si>
  <si>
    <t>15. 1. 2024</t>
  </si>
  <si>
    <t>Zadavatel:</t>
  </si>
  <si>
    <t>IČ:</t>
  </si>
  <si>
    <t>Západočeská univerzita v Plzni</t>
  </si>
  <si>
    <t>DIČ:</t>
  </si>
  <si>
    <t>Uchazeč:</t>
  </si>
  <si>
    <t>Vyplň údaj</t>
  </si>
  <si>
    <t>Projektant:</t>
  </si>
  <si>
    <t>VH Steel and Construction s.r.o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</si>
  <si>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</si>
  <si>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</si>
  <si>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</si>
  <si>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</si>
  <si>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</si>
  <si>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</si>
  <si>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</si>
  <si>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</si>
  <si>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</si>
  <si>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</si>
  <si>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</si>
  <si>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</si>
  <si>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</si>
  <si>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</si>
  <si>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</si>
  <si>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</si>
  <si>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</si>
  <si>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</si>
  <si>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</si>
  <si>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</si>
  <si>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</si>
  <si>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</si>
  <si>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</si>
  <si>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</si>
  <si>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</si>
  <si>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</si>
  <si>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</si>
  <si>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</si>
  <si>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</si>
  <si>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</si>
  <si>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</si>
  <si>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</si>
  <si>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</si>
  <si>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</si>
  <si>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</si>
  <si>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</si>
  <si>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</si>
  <si>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</si>
  <si>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</si>
  <si>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</si>
  <si>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</si>
  <si>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</si>
  <si>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</si>
  <si>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</si>
  <si>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0.01</t>
  </si>
  <si>
    <t>Bourací práce</t>
  </si>
  <si>
    <t>STA</t>
  </si>
  <si>
    <t>1</t>
  </si>
  <si>
    <t>{1fac774a-8574-409a-8450-d19b56979806}</t>
  </si>
  <si>
    <t>2</t>
  </si>
  <si>
    <t>0.02</t>
  </si>
  <si>
    <t>Stavební práce</t>
  </si>
  <si>
    <t>{08f9e38e-ae66-4e97-92c7-7c1d460470b4}</t>
  </si>
  <si>
    <t>VON</t>
  </si>
  <si>
    <t>Vedlejší rozpočtové náklady</t>
  </si>
  <si>
    <t>{5731de8e-e643-410d-bab5-cf24e101a583}</t>
  </si>
  <si>
    <t>KRYCÍ LIST SOUPISU PRACÍ</t>
  </si>
  <si>
    <t>Objekt:</t>
  </si>
  <si>
    <t>0.01 -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</si>
  <si>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</si>
  <si>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</si>
  <si>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</si>
  <si>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</si>
  <si>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</si>
  <si>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</si>
  <si>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</si>
  <si>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</si>
  <si>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</si>
  <si>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764 - Konstrukce klempířské</t>
  </si>
  <si>
    <t xml:space="preserve">    767 - Konstrukce zámečnické</t>
  </si>
  <si>
    <t xml:space="preserve">    772 - Podlahy z kamene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</si>
  <si>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</si>
  <si>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</si>
  <si>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</si>
  <si>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</si>
  <si>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</si>
  <si>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</si>
  <si>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</si>
  <si>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</si>
  <si>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</si>
  <si>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</si>
  <si>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</si>
  <si>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</si>
  <si>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</si>
  <si>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</si>
  <si>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</si>
  <si>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</si>
  <si>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</si>
  <si>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</si>
  <si>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</si>
  <si>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podkladů nebo krytů ručně s přemístěním hmot na skládku na vzdálenost do 3 m nebo s naložením na dopravní prostředek živičných, o tl. vrstvy přes 50 do 100 mm</t>
  </si>
  <si>
    <t>m2</t>
  </si>
  <si>
    <t>CS ÚRS 2024 01</t>
  </si>
  <si>
    <t>4</t>
  </si>
  <si>
    <t>1619726138</t>
  </si>
  <si>
    <t>Online PSC</t>
  </si>
  <si>
    <t>https://podminky.urs.cz/item/CS_URS_2024_01/113107142</t>
  </si>
  <si>
    <t>VV</t>
  </si>
  <si>
    <t>2*4,5*0,3</t>
  </si>
  <si>
    <t>9</t>
  </si>
  <si>
    <t>Ostatní konstrukce a práce, bourání</t>
  </si>
  <si>
    <t>919735112</t>
  </si>
  <si>
    <t>Řezání stávajícího živičného krytu nebo podkladu hloubky přes 50 do 100 mm</t>
  </si>
  <si>
    <t>m</t>
  </si>
  <si>
    <t>-883065188</t>
  </si>
  <si>
    <t>https://podminky.urs.cz/item/CS_URS_2024_01/919735112</t>
  </si>
  <si>
    <t>4,5+0,3+4,5+0,3</t>
  </si>
  <si>
    <t>3</t>
  </si>
  <si>
    <t>962032111</t>
  </si>
  <si>
    <t>Bourání zdiva nadzákladového z cihel keramických děrovaných na maltu vápenocementovou, objemu do 1 m3</t>
  </si>
  <si>
    <t>m3</t>
  </si>
  <si>
    <t>1156065593</t>
  </si>
  <si>
    <t>https://podminky.urs.cz/item/CS_URS_2024_01/962032111</t>
  </si>
  <si>
    <t>"horní část" 5,0*0,25*0,5*2</t>
  </si>
  <si>
    <t>"dolní část" 1,325*0,25*0,5*2</t>
  </si>
  <si>
    <t>Součet</t>
  </si>
  <si>
    <t>973021511</t>
  </si>
  <si>
    <t>Vysekání výklenků nebo kapes ve zdivu z kamene výklenků, pohledové plochy přes 0,25 m2</t>
  </si>
  <si>
    <t>-784375102</t>
  </si>
  <si>
    <t>https://podminky.urs.cz/item/CS_URS_2024_01/973021511</t>
  </si>
  <si>
    <t>"pro uložení nosníku" 0,395*0,65*0,405*2</t>
  </si>
  <si>
    <t>997</t>
  </si>
  <si>
    <t>Přesun sutě</t>
  </si>
  <si>
    <t>5</t>
  </si>
  <si>
    <t>997013112</t>
  </si>
  <si>
    <t>Vnitrostaveništní doprava suti a vybouraných hmot vodorovně do 50 m s naložením základní pro budovy a haly výšky přes 6 do 9 m</t>
  </si>
  <si>
    <t>t</t>
  </si>
  <si>
    <t>-1909478652</t>
  </si>
  <si>
    <t>https://podminky.urs.cz/item/CS_URS_2024_01/997013112</t>
  </si>
  <si>
    <t>6</t>
  </si>
  <si>
    <t>997013501</t>
  </si>
  <si>
    <t>Odvoz suti a vybouraných hmot na skládku nebo meziskládku se složením, na vzdálenost do 1 km</t>
  </si>
  <si>
    <t>-887715257</t>
  </si>
  <si>
    <t>https://podminky.urs.cz/item/CS_URS_2024_01/997013501</t>
  </si>
  <si>
    <t>7</t>
  </si>
  <si>
    <t>997013509</t>
  </si>
  <si>
    <t>Odvoz suti a vybouraných hmot na skládku nebo meziskládku se složením, na vzdálenost Příplatek k ceně za každý další započatý 1 km přes 1 km</t>
  </si>
  <si>
    <t>1985469524</t>
  </si>
  <si>
    <t>https://podminky.urs.cz/item/CS_URS_2024_01/997013509</t>
  </si>
  <si>
    <t>13,843*14 'Přepočtené koeficientem množství</t>
  </si>
  <si>
    <t>8</t>
  </si>
  <si>
    <t>997013631</t>
  </si>
  <si>
    <t>Poplatek za uložení stavebního odpadu na skládce (skládkovné) směsného stavebního a demoličního zatříděného do Katalogu odpadů pod kódem 17 09 04</t>
  </si>
  <si>
    <t>-895880607</t>
  </si>
  <si>
    <t>https://podminky.urs.cz/item/CS_URS_2024_01/997013631</t>
  </si>
  <si>
    <t>13,843-0,594</t>
  </si>
  <si>
    <t>997013645</t>
  </si>
  <si>
    <t>Poplatek za uložení stavebního odpadu na skládce (skládkovné) asfaltového bez obsahu dehtu zatříděného do Katalogu odpadů pod kódem 17 03 02</t>
  </si>
  <si>
    <t>-995588925</t>
  </si>
  <si>
    <t>https://podminky.urs.cz/item/CS_URS_2024_01/997013645</t>
  </si>
  <si>
    <t>PSV</t>
  </si>
  <si>
    <t>Práce a dodávky PSV</t>
  </si>
  <si>
    <t>764</t>
  </si>
  <si>
    <t>Konstrukce klempířské</t>
  </si>
  <si>
    <t>10</t>
  </si>
  <si>
    <t>764002841</t>
  </si>
  <si>
    <t>Demontáž klempířských konstrukcí oplechování horních ploch zdí a nadezdívek do suti</t>
  </si>
  <si>
    <t>16</t>
  </si>
  <si>
    <t>715172694</t>
  </si>
  <si>
    <t>https://podminky.urs.cz/item/CS_URS_2024_01/764002841</t>
  </si>
  <si>
    <t>2*(1,9+5,0)</t>
  </si>
  <si>
    <t>11</t>
  </si>
  <si>
    <t>764002871</t>
  </si>
  <si>
    <t>Demontáž klempířských konstrukcí lemování zdí do suti</t>
  </si>
  <si>
    <t>1255334860</t>
  </si>
  <si>
    <t>https://podminky.urs.cz/item/CS_URS_2024_01/764002871</t>
  </si>
  <si>
    <t>3,095*2</t>
  </si>
  <si>
    <t>767</t>
  </si>
  <si>
    <t>Konstrukce zámečnické</t>
  </si>
  <si>
    <t>767161823</t>
  </si>
  <si>
    <t>Demontáž zábradlí do suti schodišťového nerozebíratelný spoj hmotnosti 1 m zábradlí do 20 kg</t>
  </si>
  <si>
    <t>-2088001735</t>
  </si>
  <si>
    <t>https://podminky.urs.cz/item/CS_URS_2024_01/767161823</t>
  </si>
  <si>
    <t>7*4,5</t>
  </si>
  <si>
    <t>13</t>
  </si>
  <si>
    <t>767893816</t>
  </si>
  <si>
    <t>Demontáž stříšek nad venkovními vstupy z kovových profilů, výplň z plechu</t>
  </si>
  <si>
    <t>-382228415</t>
  </si>
  <si>
    <t>https://podminky.urs.cz/item/CS_URS_2024_01/767893816</t>
  </si>
  <si>
    <t>772</t>
  </si>
  <si>
    <t>Podlahy z kamene</t>
  </si>
  <si>
    <t>14</t>
  </si>
  <si>
    <t>772231811</t>
  </si>
  <si>
    <t>Demontáž obkladů schodišťových stupňů z kamenných desek do suti stupnic z tvrdých kamenů kladených do malty</t>
  </si>
  <si>
    <t>1125030405</t>
  </si>
  <si>
    <t>https://podminky.urs.cz/item/CS_URS_2024_01/772231811</t>
  </si>
  <si>
    <t>2*14*4,5*0,3</t>
  </si>
  <si>
    <t>15</t>
  </si>
  <si>
    <t>772231821</t>
  </si>
  <si>
    <t>Demontáž obkladů schodišťových stupňů z kamenných desek do suti podstupnic z tvrdých kamenů kladených do malty</t>
  </si>
  <si>
    <t>-872642823</t>
  </si>
  <si>
    <t>https://podminky.urs.cz/item/CS_URS_2024_01/772231821</t>
  </si>
  <si>
    <t>2*14*4,5*0,15</t>
  </si>
  <si>
    <t>772522811</t>
  </si>
  <si>
    <t>Demontáž dlažby z kamene do suti z tvrdých kamenů kladených do malty</t>
  </si>
  <si>
    <t>-1566350489</t>
  </si>
  <si>
    <t>https://podminky.urs.cz/item/CS_URS_2024_01/772522811</t>
  </si>
  <si>
    <t>"rampa" 2*4,65*0,4</t>
  </si>
  <si>
    <t>0.02 - Stavební práce</t>
  </si>
  <si>
    <t xml:space="preserve">    3 - Svislé a kompletní konstrukce</t>
  </si>
  <si>
    <t xml:space="preserve">    4 - Vodorovné konstrukce</t>
  </si>
  <si>
    <t xml:space="preserve">    998 - Přesun hmot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</si>
  <si>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</si>
  <si>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</si>
  <si>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</si>
  <si>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</si>
  <si>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</si>
  <si>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>Svislé a kompletní konstrukce</t>
  </si>
  <si>
    <t>311231129</t>
  </si>
  <si>
    <t>Zdivo z cihel pálených nosné z cihel plných dl. 290 mm P 20 až 25, na maltu MC-15</t>
  </si>
  <si>
    <t>-1422929462</t>
  </si>
  <si>
    <t>https://podminky.urs.cz/item/CS_URS_2024_01/311231129</t>
  </si>
  <si>
    <t>"horní část" ((2,21*4,5)/2)*0,5*2</t>
  </si>
  <si>
    <t>-0,65*0,39*0,5*2</t>
  </si>
  <si>
    <t>"dolní část" ((1,705+1,215)/2)*1,19*0,5*2</t>
  </si>
  <si>
    <t>319201321</t>
  </si>
  <si>
    <t>Vyrovnání nerovného povrchu vnitřního i vnějšího zdiva bez odsekání vadných cihel, maltou (s dodáním hmot) tl. do 30 mm</t>
  </si>
  <si>
    <t>-663342847</t>
  </si>
  <si>
    <t>https://podminky.urs.cz/item/CS_URS_2024_01/319201321</t>
  </si>
  <si>
    <t>"lože pod nosníky" 0,39*0,405*2</t>
  </si>
  <si>
    <t>0,39*0,5*2</t>
  </si>
  <si>
    <t>Vodorovné konstrukce</t>
  </si>
  <si>
    <t>430321414</t>
  </si>
  <si>
    <t>Schodišťové konstrukce a rampy z betonu železového (bez výztuže) stupně, schodnice, ramena, podesty s nosníky tř. C 25/30</t>
  </si>
  <si>
    <t>-1879252445</t>
  </si>
  <si>
    <t>https://podminky.urs.cz/item/CS_URS_2024_01/430321414</t>
  </si>
  <si>
    <t>0,37*0,6*4,5*2</t>
  </si>
  <si>
    <t>-0,22*0,3*4,5*2</t>
  </si>
  <si>
    <t>0,3*0,6*4,5*4*2</t>
  </si>
  <si>
    <t>-0,15*0,3*4,5*4*2</t>
  </si>
  <si>
    <t>430362021</t>
  </si>
  <si>
    <t>Výztuž schodišťových konstrukcí a ramp stupňů, schodnic, ramen, podest s nosníky ze svařovaných sítí z drátů typu KARI</t>
  </si>
  <si>
    <t>-2119514484</t>
  </si>
  <si>
    <t>https://podminky.urs.cz/item/CS_URS_2024_01/430362021</t>
  </si>
  <si>
    <t>2*(0,37+0,9)*4,5*3,113*0,001</t>
  </si>
  <si>
    <t>2*4*(0,45+0,9)*4,5*3,113*0,001</t>
  </si>
  <si>
    <t>0,187*1,2 'Přepočtené koeficientem množství</t>
  </si>
  <si>
    <t>433351131</t>
  </si>
  <si>
    <t>Bednění schodnic včetně podpěrné konstrukce výšky do 4 m půdorysně přímočarých zřízení</t>
  </si>
  <si>
    <t>217685690</t>
  </si>
  <si>
    <t>https://podminky.urs.cz/item/CS_URS_2024_01/433351131</t>
  </si>
  <si>
    <t>0,37*4,5*2</t>
  </si>
  <si>
    <t>0,3*4,5*4*2</t>
  </si>
  <si>
    <t>0,37*0,6*2</t>
  </si>
  <si>
    <t>-0,22*0,3*2</t>
  </si>
  <si>
    <t>0,3*0,6*4*2</t>
  </si>
  <si>
    <t>-0,15*0,3*4*2</t>
  </si>
  <si>
    <t>433351132</t>
  </si>
  <si>
    <t>Bednění schodnic včetně podpěrné konstrukce výšky do 4 m půdorysně přímočarých odstranění</t>
  </si>
  <si>
    <t>1262011022</t>
  </si>
  <si>
    <t>https://podminky.urs.cz/item/CS_URS_2024_01/433351132</t>
  </si>
  <si>
    <t>441171111</t>
  </si>
  <si>
    <t>Montáž ocelové konstrukce zastřešení (vazníky, krovy) hmotnosti jednotlivých prvků do 30 kg/m, délky do 12 m</t>
  </si>
  <si>
    <t>63647914</t>
  </si>
  <si>
    <t>https://podminky.urs.cz/item/CS_URS_2024_01/441171111</t>
  </si>
  <si>
    <t>0,418+0,316+0,174+0,085</t>
  </si>
  <si>
    <t>M</t>
  </si>
  <si>
    <t>13010746</t>
  </si>
  <si>
    <t>ocel profilová jakost S235JR (11 375) průřez IPE 140</t>
  </si>
  <si>
    <t>-1664075916</t>
  </si>
  <si>
    <t>8*3,9*13,4*0,001</t>
  </si>
  <si>
    <t>13010748</t>
  </si>
  <si>
    <t>ocel profilová jakost S235JR (11 375) průřez IPE 160</t>
  </si>
  <si>
    <t>947019057</t>
  </si>
  <si>
    <t>4*5,0*15,8*0,001</t>
  </si>
  <si>
    <t>13010934</t>
  </si>
  <si>
    <t>ocel profilová jakost S235JR (11 375) průřez UPE 160</t>
  </si>
  <si>
    <t>-2127724919</t>
  </si>
  <si>
    <t>2*5,0*17,4*0,001</t>
  </si>
  <si>
    <t>13010420</t>
  </si>
  <si>
    <t>úhelník ocelový rovnostranný jakost S235JR (11 375) 50x50x5mm</t>
  </si>
  <si>
    <t>-1447022252</t>
  </si>
  <si>
    <t>8*2,65*4,03*0,001</t>
  </si>
  <si>
    <t>441171131</t>
  </si>
  <si>
    <t>Montáž ocelové konstrukce zastřešení (vazníky, krovy) hmotnosti jednotlivých prvků přes 50 do 80 kg/m, délky do 12 m</t>
  </si>
  <si>
    <t>276107915</t>
  </si>
  <si>
    <t>https://podminky.urs.cz/item/CS_URS_2024_01/441171131</t>
  </si>
  <si>
    <t>2,509+0,008+0,002+0,091</t>
  </si>
  <si>
    <t>13011018R01</t>
  </si>
  <si>
    <t>ocel profilová jakost S235JR (11 375) průřez IPE 450</t>
  </si>
  <si>
    <t>1947980462</t>
  </si>
  <si>
    <t>4*8,0*78,4*0,001</t>
  </si>
  <si>
    <t>30925135R</t>
  </si>
  <si>
    <t>šroub metrický DIN 931 5.8 BZ M24x100mm</t>
  </si>
  <si>
    <t>100 kus</t>
  </si>
  <si>
    <t>1961495022</t>
  </si>
  <si>
    <t>2*10</t>
  </si>
  <si>
    <t>20*0,01 'Přepočtené koeficientem množství</t>
  </si>
  <si>
    <t>31111010</t>
  </si>
  <si>
    <t>matice přesná šestihranná Pz DIN 934-8 M24</t>
  </si>
  <si>
    <t>1976257101</t>
  </si>
  <si>
    <t>13611258</t>
  </si>
  <si>
    <t>plech ocelový hladký jakost S235JR tl 25mm tabule</t>
  </si>
  <si>
    <t>1060442436</t>
  </si>
  <si>
    <t>4*0,2*0,58*196,25*0,001</t>
  </si>
  <si>
    <t>17</t>
  </si>
  <si>
    <t>941111121</t>
  </si>
  <si>
    <t>Lešení řadové trubkové lehké pracovní s podlahami s provozním zatížením tř. 3 do 200 kg/m2 šířky tř. W09 od 0,9 do 1,2 m, výšky výšky do 10 m montáž</t>
  </si>
  <si>
    <t>-2056107074</t>
  </si>
  <si>
    <t>https://podminky.urs.cz/item/CS_URS_2024_01/941111121</t>
  </si>
  <si>
    <t>(3,9+1,2+0,86+1,2+1,2+0,86+1,2+6,1)*7,1</t>
  </si>
  <si>
    <t>2*6,1*((7,1+5,06)/2)</t>
  </si>
  <si>
    <t>15,1*5,06</t>
  </si>
  <si>
    <t>18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</si>
  <si>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</si>
  <si>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</si>
  <si>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1858114197</t>
  </si>
  <si>
    <t>https://podminky.urs.cz/item/CS_URS_2024_01/941111221</t>
  </si>
  <si>
    <t>267,874*60 'Přepočtené koeficientem množství</t>
  </si>
  <si>
    <t>19</t>
  </si>
  <si>
    <t>941111312</t>
  </si>
  <si>
    <t>Odborná prohlídka lešení řadového trubkového lehkého pracovního s podlahami s provozním zatížením tř. 3 do 200 kg/m2 šířky tř. W06 až W12 od 0,6 m do 1,5 m výšky do 25 m, celkové plochy do 500 m2 zakrytého sítí</t>
  </si>
  <si>
    <t>kus</t>
  </si>
  <si>
    <t>336583169</t>
  </si>
  <si>
    <t>https://podminky.urs.cz/item/CS_URS_2024_01/941111312</t>
  </si>
  <si>
    <t>20</t>
  </si>
  <si>
    <t>941111821</t>
  </si>
  <si>
    <t>Lešení řadové trubkové lehké pracovní s podlahami s provozním zatížením tř. 3 do 200 kg/m2 šířky tř. W09 od 0,9 do 1,2 m, výšky výšky do 10 m demontáž</t>
  </si>
  <si>
    <t>-613485920</t>
  </si>
  <si>
    <t>https://podminky.urs.cz/item/CS_URS_2024_01/941111821</t>
  </si>
  <si>
    <t>944511111</t>
  </si>
  <si>
    <t>Síť ochranná zavěšená na konstrukci lešení z textilie z umělých vláken montáž</t>
  </si>
  <si>
    <t>-410692696</t>
  </si>
  <si>
    <t>https://podminky.urs.cz/item/CS_URS_2024_01/944511111</t>
  </si>
  <si>
    <t>22</t>
  </si>
  <si>
    <t>944511211</t>
  </si>
  <si>
    <t>Síť ochranná zavěšená na konstrukci lešení z textilie z umělých vláken příplatek k ceně za každý den použití</t>
  </si>
  <si>
    <t>1810854251</t>
  </si>
  <si>
    <t>https://podminky.urs.cz/item/CS_URS_2024_01/944511211</t>
  </si>
  <si>
    <t>23</t>
  </si>
  <si>
    <t>944511811</t>
  </si>
  <si>
    <t>Síť ochranná zavěšená na konstrukci lešení z textilie z umělých vláken demontáž</t>
  </si>
  <si>
    <t>2060907510</t>
  </si>
  <si>
    <t>https://podminky.urs.cz/item/CS_URS_2024_01/944511811</t>
  </si>
  <si>
    <t>24</t>
  </si>
  <si>
    <t>949511111</t>
  </si>
  <si>
    <t>Podchod u trubkových lešení zřizovaný současně s lehkým nebo těžkým pracovním lešením, šířky do 1,5 m montáž</t>
  </si>
  <si>
    <t>203870449</t>
  </si>
  <si>
    <t>https://podminky.urs.cz/item/CS_URS_2024_01/949511111</t>
  </si>
  <si>
    <t>25</t>
  </si>
  <si>
    <t>949511211</t>
  </si>
  <si>
    <t>Podchod u trubkových lešení zřizovaný současně s lehkým nebo těžkým pracovním lešením, šířky do 1,5 m příplatek k ceně za každý den použití</t>
  </si>
  <si>
    <t>-1016178638</t>
  </si>
  <si>
    <t>https://podminky.urs.cz/item/CS_URS_2024_01/949511211</t>
  </si>
  <si>
    <t>8*60 'Přepočtené koeficientem množství</t>
  </si>
  <si>
    <t>26</t>
  </si>
  <si>
    <t>949511811</t>
  </si>
  <si>
    <t>Podchod u trubkových lešení zřizovaný současně s lehkým nebo těžkým pracovním lešením, šířky do 1,5 m demontáž</t>
  </si>
  <si>
    <t>-1290543383</t>
  </si>
  <si>
    <t>https://podminky.urs.cz/item/CS_URS_2024_01/949511811</t>
  </si>
  <si>
    <t>27</t>
  </si>
  <si>
    <t>952901111</t>
  </si>
  <si>
    <t>Vyčištění budov nebo objektů před předáním do užívání budov bytové nebo občanské výstavby, světlé výšky podlaží do 4 m</t>
  </si>
  <si>
    <t>1731250494</t>
  </si>
  <si>
    <t>https://podminky.urs.cz/item/CS_URS_2024_01/952901111</t>
  </si>
  <si>
    <t>"vchod" 15,0*6,1</t>
  </si>
  <si>
    <t>28</t>
  </si>
  <si>
    <t>985331212</t>
  </si>
  <si>
    <t>Dodatečné vlepování betonářské výztuže včetně vyvrtání a vyčištění otvoru chemickou maltou průměr výztuže 10 mm</t>
  </si>
  <si>
    <t>-989252906</t>
  </si>
  <si>
    <t>https://podminky.urs.cz/item/CS_URS_2024_01/985331212</t>
  </si>
  <si>
    <t>"schodiště" 2*10*10*0,15</t>
  </si>
  <si>
    <t>29</t>
  </si>
  <si>
    <t>13021012</t>
  </si>
  <si>
    <t>tyč ocelová kruhová žebírková DIN 488 jakost B500B (10 505) výztuž do betonu D 10mm</t>
  </si>
  <si>
    <t>-1098963342</t>
  </si>
  <si>
    <t>30*0,00064 'Přepočtené koeficientem množství</t>
  </si>
  <si>
    <t>998</t>
  </si>
  <si>
    <t>Přesun hmot</t>
  </si>
  <si>
    <t>30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</si>
  <si>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</si>
  <si>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</si>
  <si>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-718209295</t>
  </si>
  <si>
    <t>https://podminky.urs.cz/item/CS_URS_2024_01/998011002</t>
  </si>
  <si>
    <t>712</t>
  </si>
  <si>
    <t>Povlakové krytiny</t>
  </si>
  <si>
    <t>31</t>
  </si>
  <si>
    <t>712363411</t>
  </si>
  <si>
    <t>Provedení povlakové krytiny střech plochých do 10° z mechanicky kotvených hydroizolačních fólií včetně položení fólie a horkovzdušného svaření tl. tepelné izolace do 100 mm budovy výšky do 18 m, kotvené do trapézového plechu nebo do dřeva vnitřní pole</t>
  </si>
  <si>
    <t>-1737108737</t>
  </si>
  <si>
    <t>https://podminky.urs.cz/item/CS_URS_2024_01/712363411</t>
  </si>
  <si>
    <t>"vstup" 2*15,0*6,1</t>
  </si>
  <si>
    <t>32</t>
  </si>
  <si>
    <t>28322000</t>
  </si>
  <si>
    <t>fólie hydroizolační střešní mPVC mechanicky kotvená šedá tl 2,0mm</t>
  </si>
  <si>
    <t>-363356732</t>
  </si>
  <si>
    <t>183*1,1655 'Přepočtené koeficientem množství</t>
  </si>
  <si>
    <t>33</t>
  </si>
  <si>
    <t>712861703</t>
  </si>
  <si>
    <t>Provedení povlakové krytiny střech samostatným vytažením izolačního povlaku fólií na konstrukce převyšující úroveň střechy, přilepenou lepidlem v plné ploše</t>
  </si>
  <si>
    <t>-1749900887</t>
  </si>
  <si>
    <t>https://podminky.urs.cz/item/CS_URS_2024_01/712861703</t>
  </si>
  <si>
    <t>"vstup" 2*2*6,1*0,25</t>
  </si>
  <si>
    <t>2*2*15,0*0,25</t>
  </si>
  <si>
    <t>34</t>
  </si>
  <si>
    <t>1120450797</t>
  </si>
  <si>
    <t>21,1*1,2 'Přepočtené koeficientem množství</t>
  </si>
  <si>
    <t>35</t>
  </si>
  <si>
    <t>712998201</t>
  </si>
  <si>
    <t>Provedení povlakové krytiny střech - ostatní práce montáž odvodňovacího prvku nouzového atikového přepadu z PVC na dešťovou vodu do DN 70</t>
  </si>
  <si>
    <t>1293081782</t>
  </si>
  <si>
    <t>https://podminky.urs.cz/item/CS_URS_2024_01/712998201</t>
  </si>
  <si>
    <t>36</t>
  </si>
  <si>
    <t>28342475</t>
  </si>
  <si>
    <t>přepad bezpečnostní atikový DN 75 s manžetou pro hydroizolaci z PVC-P</t>
  </si>
  <si>
    <t>-320733990</t>
  </si>
  <si>
    <t>37</t>
  </si>
  <si>
    <t>998712102</t>
  </si>
  <si>
    <t>Přesun hmot pro povlakové krytiny stanovený z hmotnosti přesunovaného materiálu vodorovná dopravní vzdálenost do 50 m základní v objektech výšky přes 6 do 12 m</t>
  </si>
  <si>
    <t>182643865</t>
  </si>
  <si>
    <t>https://podminky.urs.cz/item/CS_URS_2024_01/998712102</t>
  </si>
  <si>
    <t>713</t>
  </si>
  <si>
    <t>Izolace tepelné</t>
  </si>
  <si>
    <t>38</t>
  </si>
  <si>
    <t>713141151</t>
  </si>
  <si>
    <t>Montáž tepelné izolace střech plochých rohožemi, pásy, deskami, dílci, bloky (izolační materiál ve specifikaci) kladenými volně jednovrstvá</t>
  </si>
  <si>
    <t>1088774239</t>
  </si>
  <si>
    <t>https://podminky.urs.cz/item/CS_URS_2024_01/713141151</t>
  </si>
  <si>
    <t>"vstup" 15,0*6,1</t>
  </si>
  <si>
    <t>39</t>
  </si>
  <si>
    <t>63148104</t>
  </si>
  <si>
    <t>deska tepelně izolační minerální univerzální λ=0,038-0,039 tl 100mm</t>
  </si>
  <si>
    <t>-1606529562</t>
  </si>
  <si>
    <t>91,5*1,05 'Přepočtené koeficientem množství</t>
  </si>
  <si>
    <t>40</t>
  </si>
  <si>
    <t>713141222</t>
  </si>
  <si>
    <t>Montáž tepelné izolace střech plochých mechanické přikotvení šrouby včetně dodávky šroubů, bez položení tepelné izolace tl. izolace do 100 mm do trapézového plechu nebo do dřeva</t>
  </si>
  <si>
    <t>1913367903</t>
  </si>
  <si>
    <t>https://podminky.urs.cz/item/CS_URS_2024_01/713141222</t>
  </si>
  <si>
    <t>41</t>
  </si>
  <si>
    <t>998713102</t>
  </si>
  <si>
    <t>Přesun hmot pro izolace tepelné stanovený z hmotnosti přesunovaného materiálu vodorovná dopravní vzdálenost do 50 m s užitím mechanizace v objektech výšky přes 6 m do 12 m</t>
  </si>
  <si>
    <t>-766667344</t>
  </si>
  <si>
    <t>https://podminky.urs.cz/item/CS_URS_2024_01/998713102</t>
  </si>
  <si>
    <t>721</t>
  </si>
  <si>
    <t>Zdravotechnika - vnitřní kanalizace</t>
  </si>
  <si>
    <t>42</t>
  </si>
  <si>
    <t>721233112</t>
  </si>
  <si>
    <t>Střešní vtoky (vpusti) polypropylenové (PP) pro ploché střechy s odtokem svislým DN 110</t>
  </si>
  <si>
    <t>-960993297</t>
  </si>
  <si>
    <t>https://podminky.urs.cz/item/CS_URS_2024_01/721233112</t>
  </si>
  <si>
    <t>43</t>
  </si>
  <si>
    <t>998721102</t>
  </si>
  <si>
    <t>Přesun hmot pro vnitřní kanalizaci stanovený z hmotnosti přesunovaného materiálu vodorovná dopravní vzdálenost do 50 m základní v objektech výšky přes 6 do 12 m</t>
  </si>
  <si>
    <t>-2103377936</t>
  </si>
  <si>
    <t>https://podminky.urs.cz/item/CS_URS_2024_01/998721102</t>
  </si>
  <si>
    <t>762</t>
  </si>
  <si>
    <t>Konstrukce tesařské</t>
  </si>
  <si>
    <t>44</t>
  </si>
  <si>
    <t>762810047</t>
  </si>
  <si>
    <t>Záklop stropů z dřevoštěpkových desek OSB šroubovaných na rošt na pero a drážku, tloušťky desky 25 mm</t>
  </si>
  <si>
    <t>598889125</t>
  </si>
  <si>
    <t>https://podminky.urs.cz/item/CS_URS_2024_01/762810047</t>
  </si>
  <si>
    <t>45</t>
  </si>
  <si>
    <t>762952044R</t>
  </si>
  <si>
    <t>Montáž terasy nášlapné vrstvy z prken z dřevoplastu spojovaných skrytými spojkami na podkladní rošt dřevoplastový, šířky do 140 mm</t>
  </si>
  <si>
    <t>-562681140</t>
  </si>
  <si>
    <t>2*4,5*(0,3+0,9)</t>
  </si>
  <si>
    <t>2*4*4,5*(0,45+0,9)</t>
  </si>
  <si>
    <t>46</t>
  </si>
  <si>
    <t>60791110</t>
  </si>
  <si>
    <t>prkno terasové dřevoplastové š 140 mm tl 28mm</t>
  </si>
  <si>
    <t>8329228</t>
  </si>
  <si>
    <t>60,792*7,884 'Přepočtené koeficientem množství</t>
  </si>
  <si>
    <t>47</t>
  </si>
  <si>
    <t>998762102</t>
  </si>
  <si>
    <t>Přesun hmot pro konstrukce tesařské stanovený z hmotnosti přesunovaného materiálu vodorovná dopravní vzdálenost do 50 m základní v objektech výšky přes 6 do 12 m</t>
  </si>
  <si>
    <t>-892383992</t>
  </si>
  <si>
    <t>https://podminky.urs.cz/item/CS_URS_2024_01/998762102</t>
  </si>
  <si>
    <t>763</t>
  </si>
  <si>
    <t>Konstrukce suché výstavby</t>
  </si>
  <si>
    <t>48</t>
  </si>
  <si>
    <t>763131443</t>
  </si>
  <si>
    <t>Podhled ze sádrokartonových desek dvouvrstvá zavěšená spodní konstrukce z ocelových profilů CD, UD dvojitě opláštěná deskami protipožárními DF, tl. 2 x 15 mm, bez izolace, REI do 60</t>
  </si>
  <si>
    <t>-1986865388</t>
  </si>
  <si>
    <t>https://podminky.urs.cz/item/CS_URS_2024_01/763131443</t>
  </si>
  <si>
    <t>49</t>
  </si>
  <si>
    <t>763131751</t>
  </si>
  <si>
    <t>Podhled ze sádrokartonových desek ostatní práce a konstrukce na podhledech ze sádrokartonových desek montáž parotěsné zábrany</t>
  </si>
  <si>
    <t>-357832973</t>
  </si>
  <si>
    <t>https://podminky.urs.cz/item/CS_URS_2024_01/763131751</t>
  </si>
  <si>
    <t>50</t>
  </si>
  <si>
    <t>28329274</t>
  </si>
  <si>
    <t>fólie PE vyztužená pro parotěsnou vrstvu (reakce na oheň - třída E) 110g/m2</t>
  </si>
  <si>
    <t>-141490750</t>
  </si>
  <si>
    <t>91,5*1,1235 'Přepočtené koeficientem množství</t>
  </si>
  <si>
    <t>51</t>
  </si>
  <si>
    <t>998763302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</si>
  <si>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</si>
  <si>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1685514931</t>
  </si>
  <si>
    <t>https://podminky.urs.cz/item/CS_URS_2024_01/998763302</t>
  </si>
  <si>
    <t>52</t>
  </si>
  <si>
    <t>764244309</t>
  </si>
  <si>
    <t>Oplechování horních ploch zdí a nadezdívek (atik) z titanzinkového lesklého válcovaného plechu mechanicky kotvené rš 800 mm</t>
  </si>
  <si>
    <t>-1852949728</t>
  </si>
  <si>
    <t>https://podminky.urs.cz/item/CS_URS_2024_01/764244309</t>
  </si>
  <si>
    <t>2*6,1</t>
  </si>
  <si>
    <t>53</t>
  </si>
  <si>
    <t>764548323</t>
  </si>
  <si>
    <t>Svod z titanzinkového lesklého válcovaného plechu včetně objímek, kolen a odskoků kruhový, průměru 100 mm</t>
  </si>
  <si>
    <t>-141686743</t>
  </si>
  <si>
    <t>https://podminky.urs.cz/item/CS_URS_2024_01/764548323</t>
  </si>
  <si>
    <t>"vstup" 2*7,1</t>
  </si>
  <si>
    <t>54</t>
  </si>
  <si>
    <t>998764102</t>
  </si>
  <si>
    <t>Přesun hmot pro konstrukce klempířské stanovený z hmotnosti přesunovaného materiálu vodorovná dopravní vzdálenost do 50 m základní v objektech výšky přes 6 do 12 m</t>
  </si>
  <si>
    <t>691113768</t>
  </si>
  <si>
    <t>https://podminky.urs.cz/item/CS_URS_2024_01/998764102</t>
  </si>
  <si>
    <t>55</t>
  </si>
  <si>
    <t>767220220</t>
  </si>
  <si>
    <t>Montáž schodišťového zábradlí z trubek nebo tenkostěnných profilů na ocelovou konstrukci, hmotnosti 1 m zábradlí přes 15 do 25 kg</t>
  </si>
  <si>
    <t>-1264306517</t>
  </si>
  <si>
    <t>https://podminky.urs.cz/item/CS_URS_2024_01/767220220</t>
  </si>
  <si>
    <t>2*4,5</t>
  </si>
  <si>
    <t>56</t>
  </si>
  <si>
    <t>55342034</t>
  </si>
  <si>
    <t>sloupek zábradlí Pz 40x40mm</t>
  </si>
  <si>
    <t>-1709401578</t>
  </si>
  <si>
    <t>57</t>
  </si>
  <si>
    <t>55342035</t>
  </si>
  <si>
    <t>madlo zábradlí Pz pr. 42,4mm</t>
  </si>
  <si>
    <t>-590923295</t>
  </si>
  <si>
    <t>58</t>
  </si>
  <si>
    <t>767391112</t>
  </si>
  <si>
    <t>Montáž krytiny z tvarovaných plechů trapézových nebo vlnitých, uchycených šroubováním</t>
  </si>
  <si>
    <t>942723324</t>
  </si>
  <si>
    <t>https://podminky.urs.cz/item/CS_URS_2024_01/767391112</t>
  </si>
  <si>
    <t>59</t>
  </si>
  <si>
    <t>15484313</t>
  </si>
  <si>
    <t>plech trapézový 40/160 PES 25µm tl 1,00mm</t>
  </si>
  <si>
    <t>-2040417983</t>
  </si>
  <si>
    <t>91,5*1,133 'Přepočtené koeficientem množství</t>
  </si>
  <si>
    <t>60</t>
  </si>
  <si>
    <t>767427322</t>
  </si>
  <si>
    <t>Montáž fasádních kazetových obkladů včetně montáže a dodávky roštu nezatepleného kazety kladené vodorovně na dvousměrném roštu, kotveném do zdiva, C-kazety nebo lehčeného betonu šířky kazet přes 400 mm výšky budovy přes 6 do 12 m</t>
  </si>
  <si>
    <t>-366431640</t>
  </si>
  <si>
    <t>https://podminky.urs.cz/item/CS_URS_2024_01/767427322</t>
  </si>
  <si>
    <t>(3,9+0,86+0,86+6,1)*7,16</t>
  </si>
  <si>
    <t>2*6,1*((7,16+4,06)/2)</t>
  </si>
  <si>
    <t>-3,0*0,55*2</t>
  </si>
  <si>
    <t>-3,0*2,7</t>
  </si>
  <si>
    <t>"podhled" 15,0*6,1</t>
  </si>
  <si>
    <t>61</t>
  </si>
  <si>
    <t>19112064R</t>
  </si>
  <si>
    <t>kazeta fasádní tl plechu 1,0mm, šířky přes 300 do 500mm, délky 2000mm z TiZn plechu</t>
  </si>
  <si>
    <t>63018829</t>
  </si>
  <si>
    <t>308,863*1,08 'Přepočtené koeficientem množství</t>
  </si>
  <si>
    <t>62</t>
  </si>
  <si>
    <t>767-R001</t>
  </si>
  <si>
    <t xml:space="preserve">Dodávka a montáž 3D nápisů </t>
  </si>
  <si>
    <t>kpl</t>
  </si>
  <si>
    <t>495156075</t>
  </si>
  <si>
    <t>63</t>
  </si>
  <si>
    <t>998767102</t>
  </si>
  <si>
    <t>Přesun hmot pro zámečnické konstrukce stanovený z hmotnosti přesunovaného materiálu vodorovná dopravní vzdálenost do 50 m základní v objektech výšky přes 6 do 12 m</t>
  </si>
  <si>
    <t>2107406855</t>
  </si>
  <si>
    <t>https://podminky.urs.cz/item/CS_URS_2024_01/998767102</t>
  </si>
  <si>
    <t>64</t>
  </si>
  <si>
    <t>772524912</t>
  </si>
  <si>
    <t>Oprava kamenné dlažby opravným tmelem vyspravovaná plocha velikosti přes 2 do 5 cm2</t>
  </si>
  <si>
    <t>-240367721</t>
  </si>
  <si>
    <t>https://podminky.urs.cz/item/CS_URS_2024_01/772524912</t>
  </si>
  <si>
    <t>65</t>
  </si>
  <si>
    <t>772591911</t>
  </si>
  <si>
    <t>Dlažby z kamene oprava - ostatní práce očištění zametením</t>
  </si>
  <si>
    <t>873339166</t>
  </si>
  <si>
    <t>https://podminky.urs.cz/item/CS_URS_2024_01/772591911</t>
  </si>
  <si>
    <t>6,0*4,2</t>
  </si>
  <si>
    <t>66</t>
  </si>
  <si>
    <t>772591913</t>
  </si>
  <si>
    <t>Dlažby z kamene oprava - ostatní práce očištění tlakovou vodou</t>
  </si>
  <si>
    <t>1918180097</t>
  </si>
  <si>
    <t>https://podminky.urs.cz/item/CS_URS_2024_01/772591913</t>
  </si>
  <si>
    <t>67</t>
  </si>
  <si>
    <t>998772102</t>
  </si>
  <si>
    <t>Přesun hmot pro kamenné dlažby, obklady schodišťových stupňů a soklů stanovený z hmotnosti přesunovaného materiálu vodorovná dopravní vzdálenost do 50 m základní v objektech výšky přes 6 do 12 m</t>
  </si>
  <si>
    <t>-1474614383</t>
  </si>
  <si>
    <t>https://podminky.urs.cz/item/CS_URS_2024_01/998772102</t>
  </si>
  <si>
    <t>VON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</si>
  <si>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</si>
  <si>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</si>
  <si>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</si>
  <si>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</si>
  <si>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</si>
  <si>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</si>
  <si>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VRN1</t>
  </si>
  <si>
    <t>Průzkumné, geodetické a projektové práce</t>
  </si>
  <si>
    <t>012002000</t>
  </si>
  <si>
    <t>Geodetické práce</t>
  </si>
  <si>
    <t>…</t>
  </si>
  <si>
    <t>1024</t>
  </si>
  <si>
    <t>-990637563</t>
  </si>
  <si>
    <t>https://podminky.urs.cz/item/CS_URS_2024_01/012002000</t>
  </si>
  <si>
    <t>VRN3</t>
  </si>
  <si>
    <t>Zařízení staveniště</t>
  </si>
  <si>
    <t>030001000</t>
  </si>
  <si>
    <t>1344638598</t>
  </si>
  <si>
    <t>https://podminky.urs.cz/item/CS_URS_2024_01/030001000</t>
  </si>
  <si>
    <t>VRN4</t>
  </si>
  <si>
    <t>Inženýrská činnost</t>
  </si>
  <si>
    <t>040001000</t>
  </si>
  <si>
    <t>424800284</t>
  </si>
  <si>
    <t>https://podminky.urs.cz/item/CS_URS_2024_01/040001000</t>
  </si>
  <si>
    <t>VRN9</t>
  </si>
  <si>
    <t>Ostatní náklady</t>
  </si>
  <si>
    <t>090001000</t>
  </si>
  <si>
    <t>1074172960</t>
  </si>
  <si>
    <t>https://podminky.urs.cz/item/CS_URS_2024_01/090001000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</si>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</sst>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42" TargetMode="External" /><Relationship Id="rId2" Type="http://schemas.openxmlformats.org/officeDocument/2006/relationships/hyperlink" Target="https://podminky.urs.cz/item/CS_URS_2024_01/919735112" TargetMode="External" /><Relationship Id="rId3" Type="http://schemas.openxmlformats.org/officeDocument/2006/relationships/hyperlink" Target="https://podminky.urs.cz/item/CS_URS_2024_01/962032111" TargetMode="External" /><Relationship Id="rId4" Type="http://schemas.openxmlformats.org/officeDocument/2006/relationships/hyperlink" Target="https://podminky.urs.cz/item/CS_URS_2024_01/973021511" TargetMode="External" /><Relationship Id="rId5" Type="http://schemas.openxmlformats.org/officeDocument/2006/relationships/hyperlink" Target="https://podminky.urs.cz/item/CS_URS_2024_01/997013112" TargetMode="External" /><Relationship Id="rId6" Type="http://schemas.openxmlformats.org/officeDocument/2006/relationships/hyperlink" Target="https://podminky.urs.cz/item/CS_URS_2024_01/997013501" TargetMode="External" /><Relationship Id="rId7" Type="http://schemas.openxmlformats.org/officeDocument/2006/relationships/hyperlink" Target="https://podminky.urs.cz/item/CS_URS_2024_01/997013509" TargetMode="External" /><Relationship Id="rId8" Type="http://schemas.openxmlformats.org/officeDocument/2006/relationships/hyperlink" Target="https://podminky.urs.cz/item/CS_URS_2024_01/997013631" TargetMode="External" /><Relationship Id="rId9" Type="http://schemas.openxmlformats.org/officeDocument/2006/relationships/hyperlink" Target="https://podminky.urs.cz/item/CS_URS_2024_01/997013645" TargetMode="External" /><Relationship Id="rId10" Type="http://schemas.openxmlformats.org/officeDocument/2006/relationships/hyperlink" Target="https://podminky.urs.cz/item/CS_URS_2024_01/764002841" TargetMode="External" /><Relationship Id="rId11" Type="http://schemas.openxmlformats.org/officeDocument/2006/relationships/hyperlink" Target="https://podminky.urs.cz/item/CS_URS_2024_01/764002871" TargetMode="External" /><Relationship Id="rId12" Type="http://schemas.openxmlformats.org/officeDocument/2006/relationships/hyperlink" Target="https://podminky.urs.cz/item/CS_URS_2024_01/767161823" TargetMode="External" /><Relationship Id="rId13" Type="http://schemas.openxmlformats.org/officeDocument/2006/relationships/hyperlink" Target="https://podminky.urs.cz/item/CS_URS_2024_01/767893816" TargetMode="External" /><Relationship Id="rId14" Type="http://schemas.openxmlformats.org/officeDocument/2006/relationships/hyperlink" Target="https://podminky.urs.cz/item/CS_URS_2024_01/772231811" TargetMode="External" /><Relationship Id="rId15" Type="http://schemas.openxmlformats.org/officeDocument/2006/relationships/hyperlink" Target="https://podminky.urs.cz/item/CS_URS_2024_01/772231821" TargetMode="External" /><Relationship Id="rId16" Type="http://schemas.openxmlformats.org/officeDocument/2006/relationships/hyperlink" Target="https://podminky.urs.cz/item/CS_URS_2024_01/772522811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1231129" TargetMode="External" /><Relationship Id="rId2" Type="http://schemas.openxmlformats.org/officeDocument/2006/relationships/hyperlink" Target="https://podminky.urs.cz/item/CS_URS_2024_01/319201321" TargetMode="External" /><Relationship Id="rId3" Type="http://schemas.openxmlformats.org/officeDocument/2006/relationships/hyperlink" Target="https://podminky.urs.cz/item/CS_URS_2024_01/430321414" TargetMode="External" /><Relationship Id="rId4" Type="http://schemas.openxmlformats.org/officeDocument/2006/relationships/hyperlink" Target="https://podminky.urs.cz/item/CS_URS_2024_01/430362021" TargetMode="External" /><Relationship Id="rId5" Type="http://schemas.openxmlformats.org/officeDocument/2006/relationships/hyperlink" Target="https://podminky.urs.cz/item/CS_URS_2024_01/433351131" TargetMode="External" /><Relationship Id="rId6" Type="http://schemas.openxmlformats.org/officeDocument/2006/relationships/hyperlink" Target="https://podminky.urs.cz/item/CS_URS_2024_01/433351132" TargetMode="External" /><Relationship Id="rId7" Type="http://schemas.openxmlformats.org/officeDocument/2006/relationships/hyperlink" Target="https://podminky.urs.cz/item/CS_URS_2024_01/441171111" TargetMode="External" /><Relationship Id="rId8" Type="http://schemas.openxmlformats.org/officeDocument/2006/relationships/hyperlink" Target="https://podminky.urs.cz/item/CS_URS_2024_01/441171131" TargetMode="External" /><Relationship Id="rId9" Type="http://schemas.openxmlformats.org/officeDocument/2006/relationships/hyperlink" Target="https://podminky.urs.cz/item/CS_URS_2024_01/941111121" TargetMode="External" /><Relationship Id="rId10" Type="http://schemas.openxmlformats.org/officeDocument/2006/relationships/hyperlink" Target="https://podminky.urs.cz/item/CS_URS_2024_01/941111221" TargetMode="External" /><Relationship Id="rId11" Type="http://schemas.openxmlformats.org/officeDocument/2006/relationships/hyperlink" Target="https://podminky.urs.cz/item/CS_URS_2024_01/941111312" TargetMode="External" /><Relationship Id="rId12" Type="http://schemas.openxmlformats.org/officeDocument/2006/relationships/hyperlink" Target="https://podminky.urs.cz/item/CS_URS_2024_01/941111821" TargetMode="External" /><Relationship Id="rId13" Type="http://schemas.openxmlformats.org/officeDocument/2006/relationships/hyperlink" Target="https://podminky.urs.cz/item/CS_URS_2024_01/944511111" TargetMode="External" /><Relationship Id="rId14" Type="http://schemas.openxmlformats.org/officeDocument/2006/relationships/hyperlink" Target="https://podminky.urs.cz/item/CS_URS_2024_01/944511211" TargetMode="External" /><Relationship Id="rId15" Type="http://schemas.openxmlformats.org/officeDocument/2006/relationships/hyperlink" Target="https://podminky.urs.cz/item/CS_URS_2024_01/944511811" TargetMode="External" /><Relationship Id="rId16" Type="http://schemas.openxmlformats.org/officeDocument/2006/relationships/hyperlink" Target="https://podminky.urs.cz/item/CS_URS_2024_01/949511111" TargetMode="External" /><Relationship Id="rId17" Type="http://schemas.openxmlformats.org/officeDocument/2006/relationships/hyperlink" Target="https://podminky.urs.cz/item/CS_URS_2024_01/949511211" TargetMode="External" /><Relationship Id="rId18" Type="http://schemas.openxmlformats.org/officeDocument/2006/relationships/hyperlink" Target="https://podminky.urs.cz/item/CS_URS_2024_01/949511811" TargetMode="External" /><Relationship Id="rId19" Type="http://schemas.openxmlformats.org/officeDocument/2006/relationships/hyperlink" Target="https://podminky.urs.cz/item/CS_URS_2024_01/952901111" TargetMode="External" /><Relationship Id="rId20" Type="http://schemas.openxmlformats.org/officeDocument/2006/relationships/hyperlink" Target="https://podminky.urs.cz/item/CS_URS_2024_01/985331212" TargetMode="External" /><Relationship Id="rId21" Type="http://schemas.openxmlformats.org/officeDocument/2006/relationships/hyperlink" Target="https://podminky.urs.cz/item/CS_URS_2024_01/998011002" TargetMode="External" /><Relationship Id="rId22" Type="http://schemas.openxmlformats.org/officeDocument/2006/relationships/hyperlink" Target="https://podminky.urs.cz/item/CS_URS_2024_01/712363411" TargetMode="External" /><Relationship Id="rId23" Type="http://schemas.openxmlformats.org/officeDocument/2006/relationships/hyperlink" Target="https://podminky.urs.cz/item/CS_URS_2024_01/712861703" TargetMode="External" /><Relationship Id="rId24" Type="http://schemas.openxmlformats.org/officeDocument/2006/relationships/hyperlink" Target="https://podminky.urs.cz/item/CS_URS_2024_01/712998201" TargetMode="External" /><Relationship Id="rId25" Type="http://schemas.openxmlformats.org/officeDocument/2006/relationships/hyperlink" Target="https://podminky.urs.cz/item/CS_URS_2024_01/998712102" TargetMode="External" /><Relationship Id="rId26" Type="http://schemas.openxmlformats.org/officeDocument/2006/relationships/hyperlink" Target="https://podminky.urs.cz/item/CS_URS_2024_01/713141151" TargetMode="External" /><Relationship Id="rId27" Type="http://schemas.openxmlformats.org/officeDocument/2006/relationships/hyperlink" Target="https://podminky.urs.cz/item/CS_URS_2024_01/713141222" TargetMode="External" /><Relationship Id="rId28" Type="http://schemas.openxmlformats.org/officeDocument/2006/relationships/hyperlink" Target="https://podminky.urs.cz/item/CS_URS_2024_01/998713102" TargetMode="External" /><Relationship Id="rId29" Type="http://schemas.openxmlformats.org/officeDocument/2006/relationships/hyperlink" Target="https://podminky.urs.cz/item/CS_URS_2024_01/721233112" TargetMode="External" /><Relationship Id="rId30" Type="http://schemas.openxmlformats.org/officeDocument/2006/relationships/hyperlink" Target="https://podminky.urs.cz/item/CS_URS_2024_01/998721102" TargetMode="External" /><Relationship Id="rId31" Type="http://schemas.openxmlformats.org/officeDocument/2006/relationships/hyperlink" Target="https://podminky.urs.cz/item/CS_URS_2024_01/762810047" TargetMode="External" /><Relationship Id="rId32" Type="http://schemas.openxmlformats.org/officeDocument/2006/relationships/hyperlink" Target="https://podminky.urs.cz/item/CS_URS_2024_01/998762102" TargetMode="External" /><Relationship Id="rId33" Type="http://schemas.openxmlformats.org/officeDocument/2006/relationships/hyperlink" Target="https://podminky.urs.cz/item/CS_URS_2024_01/763131443" TargetMode="External" /><Relationship Id="rId34" Type="http://schemas.openxmlformats.org/officeDocument/2006/relationships/hyperlink" Target="https://podminky.urs.cz/item/CS_URS_2024_01/763131751" TargetMode="External" /><Relationship Id="rId35" Type="http://schemas.openxmlformats.org/officeDocument/2006/relationships/hyperlink" Target="https://podminky.urs.cz/item/CS_URS_2024_01/998763302" TargetMode="External" /><Relationship Id="rId36" Type="http://schemas.openxmlformats.org/officeDocument/2006/relationships/hyperlink" Target="https://podminky.urs.cz/item/CS_URS_2024_01/764244309" TargetMode="External" /><Relationship Id="rId37" Type="http://schemas.openxmlformats.org/officeDocument/2006/relationships/hyperlink" Target="https://podminky.urs.cz/item/CS_URS_2024_01/764548323" TargetMode="External" /><Relationship Id="rId38" Type="http://schemas.openxmlformats.org/officeDocument/2006/relationships/hyperlink" Target="https://podminky.urs.cz/item/CS_URS_2024_01/998764102" TargetMode="External" /><Relationship Id="rId39" Type="http://schemas.openxmlformats.org/officeDocument/2006/relationships/hyperlink" Target="https://podminky.urs.cz/item/CS_URS_2024_01/767220220" TargetMode="External" /><Relationship Id="rId40" Type="http://schemas.openxmlformats.org/officeDocument/2006/relationships/hyperlink" Target="https://podminky.urs.cz/item/CS_URS_2024_01/767391112" TargetMode="External" /><Relationship Id="rId41" Type="http://schemas.openxmlformats.org/officeDocument/2006/relationships/hyperlink" Target="https://podminky.urs.cz/item/CS_URS_2024_01/767427322" TargetMode="External" /><Relationship Id="rId42" Type="http://schemas.openxmlformats.org/officeDocument/2006/relationships/hyperlink" Target="https://podminky.urs.cz/item/CS_URS_2024_01/998767102" TargetMode="External" /><Relationship Id="rId43" Type="http://schemas.openxmlformats.org/officeDocument/2006/relationships/hyperlink" Target="https://podminky.urs.cz/item/CS_URS_2024_01/772524912" TargetMode="External" /><Relationship Id="rId44" Type="http://schemas.openxmlformats.org/officeDocument/2006/relationships/hyperlink" Target="https://podminky.urs.cz/item/CS_URS_2024_01/772591911" TargetMode="External" /><Relationship Id="rId45" Type="http://schemas.openxmlformats.org/officeDocument/2006/relationships/hyperlink" Target="https://podminky.urs.cz/item/CS_URS_2024_01/772591913" TargetMode="External" /><Relationship Id="rId46" Type="http://schemas.openxmlformats.org/officeDocument/2006/relationships/hyperlink" Target="https://podminky.urs.cz/item/CS_URS_2024_01/998772102" TargetMode="External" /><Relationship Id="rId4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30001000" TargetMode="External" /><Relationship Id="rId3" Type="http://schemas.openxmlformats.org/officeDocument/2006/relationships/hyperlink" Target="https://podminky.urs.cz/item/CS_URS_2024_01/040001000" TargetMode="External" /><Relationship Id="rId4" Type="http://schemas.openxmlformats.org/officeDocument/2006/relationships/hyperlink" Target="https://podminky.urs.cz/item/CS_URS_2024_01/090001000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BH2024003-NEUZ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Bezbariérový vstup do Menzy Bory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Univerzitní 2732/8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15. 1. 2024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Západočeská univerzita v Plzni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VH Steel and Construction s.r.o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'0.01 - Bourací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'0.01 - Bourací práce'!P87</f>
        <v>0</v>
      </c>
      <c r="AV55" s="121">
        <f>'0.01 - Bourací práce'!J33</f>
        <v>0</v>
      </c>
      <c r="AW55" s="121">
        <f>'0.01 - Bourací práce'!J34</f>
        <v>0</v>
      </c>
      <c r="AX55" s="121">
        <f>'0.01 - Bourací práce'!J35</f>
        <v>0</v>
      </c>
      <c r="AY55" s="121">
        <f>'0.01 - Bourací práce'!J36</f>
        <v>0</v>
      </c>
      <c r="AZ55" s="121">
        <f>'0.01 - Bourací práce'!F33</f>
        <v>0</v>
      </c>
      <c r="BA55" s="121">
        <f>'0.01 - Bourací práce'!F34</f>
        <v>0</v>
      </c>
      <c r="BB55" s="121">
        <f>'0.01 - Bourací práce'!F35</f>
        <v>0</v>
      </c>
      <c r="BC55" s="121">
        <f>'0.01 - Bourací práce'!F36</f>
        <v>0</v>
      </c>
      <c r="BD55" s="123">
        <f>'0.01 - Bourací práce'!F37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'0.02 - Stavební práce'!J30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'0.02 - Stavební práce'!P93</f>
        <v>0</v>
      </c>
      <c r="AV56" s="121">
        <f>'0.02 - Stavební práce'!J33</f>
        <v>0</v>
      </c>
      <c r="AW56" s="121">
        <f>'0.02 - Stavební práce'!J34</f>
        <v>0</v>
      </c>
      <c r="AX56" s="121">
        <f>'0.02 - Stavební práce'!J35</f>
        <v>0</v>
      </c>
      <c r="AY56" s="121">
        <f>'0.02 - Stavební práce'!J36</f>
        <v>0</v>
      </c>
      <c r="AZ56" s="121">
        <f>'0.02 - Stavební práce'!F33</f>
        <v>0</v>
      </c>
      <c r="BA56" s="121">
        <f>'0.02 - Stavební práce'!F34</f>
        <v>0</v>
      </c>
      <c r="BB56" s="121">
        <f>'0.02 - Stavební práce'!F35</f>
        <v>0</v>
      </c>
      <c r="BC56" s="121">
        <f>'0.02 - Stavební práce'!F36</f>
        <v>0</v>
      </c>
      <c r="BD56" s="123">
        <f>'0.02 - Stavební práce'!F37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'VON - Vedlejší rozpočtové...'!J30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5">
        <v>0</v>
      </c>
      <c r="AT57" s="126">
        <f>ROUND(SUM(AV57:AW57),2)</f>
        <v>0</v>
      </c>
      <c r="AU57" s="127">
        <f>'VON - Vedlejší rozpočtové...'!P84</f>
        <v>0</v>
      </c>
      <c r="AV57" s="126">
        <f>'VON - Vedlejší rozpočtové...'!J33</f>
        <v>0</v>
      </c>
      <c r="AW57" s="126">
        <f>'VON - Vedlejší rozpočtové...'!J34</f>
        <v>0</v>
      </c>
      <c r="AX57" s="126">
        <f>'VON - Vedlejší rozpočtové...'!J35</f>
        <v>0</v>
      </c>
      <c r="AY57" s="126">
        <f>'VON - Vedlejší rozpočtové...'!J36</f>
        <v>0</v>
      </c>
      <c r="AZ57" s="126">
        <f>'VON - Vedlejší rozpočtové...'!F33</f>
        <v>0</v>
      </c>
      <c r="BA57" s="126">
        <f>'VON - Vedlejší rozpočtové...'!F34</f>
        <v>0</v>
      </c>
      <c r="BB57" s="126">
        <f>'VON - Vedlejší rozpočtové...'!F35</f>
        <v>0</v>
      </c>
      <c r="BC57" s="126">
        <f>'VON - Vedlejší rozpočtové...'!F36</f>
        <v>0</v>
      </c>
      <c r="BD57" s="128">
        <f>'VON - Vedlejší rozpočtové...'!F37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VmyXxHuVXz2hZOhYgYT3KfY55yAEllWqrL9pHp1LLCMfpWY7B7BzxtaXGX7e1rzztyaxt79GQmc3vGz/FSV+AQ==" hashValue="C7HNUZ1JlRk2RbAJGtbqnOJLB5bARWbJtHFGGSVF8EAyk3Jimp0LvAnTk3n1IIORzuOkRiR0t9morfGsA7BWF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.01 - Bourací práce'!C2" display="/"/>
    <hyperlink ref="A56" location="'0.02 - Stavební práce'!C2" display="/"/>
    <hyperlink ref="A57" location="'VO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Bezbariérový vstup do Menzy Bory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ROUND((SUM(BE87:BE141)),  2)</f>
        <v>0</v>
      </c>
      <c r="G33" s="39"/>
      <c r="H33" s="39"/>
      <c r="I33" s="149">
        <v>0.20999999999999999</v>
      </c>
      <c r="J33" s="148">
        <f>ROUND(((SUM(BE87:BE141))*I33),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ROUND((SUM(BF87:BF141)),  2)</f>
        <v>0</v>
      </c>
      <c r="G34" s="39"/>
      <c r="H34" s="39"/>
      <c r="I34" s="149">
        <v>0.12</v>
      </c>
      <c r="J34" s="148">
        <f>ROUND(((SUM(BF87:BF141))*I34),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ROUND((SUM(BG87:BG141)),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ROUND((SUM(BH87:BH141)),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ROUND((SUM(BI87:BI141)),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Bezbariérový vstup do Menzy Bory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0.01 - Bourací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Univerzitní 2732/8</v>
      </c>
      <c r="G52" s="41"/>
      <c r="H52" s="41"/>
      <c r="I52" s="33" t="s">
        <v>23</v>
      </c>
      <c r="J52" s="73" t="str">
        <f>IF(J12="","",J12)</f>
        <v>15. 1. 2024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Západočeská univerzita v Plzni</v>
      </c>
      <c r="G54" s="41"/>
      <c r="H54" s="41"/>
      <c r="I54" s="33" t="s">
        <v>31</v>
      </c>
      <c r="J54" s="37" t="str">
        <f>E21</f>
        <v>VH Steel and Construction s.r.o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98</v>
      </c>
      <c r="E62" s="175"/>
      <c r="F62" s="175"/>
      <c r="G62" s="175"/>
      <c r="H62" s="175"/>
      <c r="I62" s="175"/>
      <c r="J62" s="176">
        <f>J93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J105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100</v>
      </c>
      <c r="E64" s="169"/>
      <c r="F64" s="169"/>
      <c r="G64" s="169"/>
      <c r="H64" s="169"/>
      <c r="I64" s="169"/>
      <c r="J64" s="170">
        <f>J118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101</v>
      </c>
      <c r="E65" s="175"/>
      <c r="F65" s="175"/>
      <c r="G65" s="175"/>
      <c r="H65" s="175"/>
      <c r="I65" s="175"/>
      <c r="J65" s="176">
        <f>J119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102</v>
      </c>
      <c r="E66" s="175"/>
      <c r="F66" s="175"/>
      <c r="G66" s="175"/>
      <c r="H66" s="175"/>
      <c r="I66" s="175"/>
      <c r="J66" s="176">
        <f>J126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103</v>
      </c>
      <c r="E67" s="175"/>
      <c r="F67" s="175"/>
      <c r="G67" s="175"/>
      <c r="H67" s="175"/>
      <c r="I67" s="175"/>
      <c r="J67" s="176">
        <f>J132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Bezbariérový vstup do Menzy Bory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90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0.01 - Bourací práce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Univerzitní 2732/8</v>
      </c>
      <c r="G81" s="41"/>
      <c r="H81" s="41"/>
      <c r="I81" s="33" t="s">
        <v>23</v>
      </c>
      <c r="J81" s="73" t="str">
        <f>IF(J12="","",J12)</f>
        <v>15. 1. 2024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25</v>
      </c>
      <c r="D83" s="41"/>
      <c r="E83" s="41"/>
      <c r="F83" s="28" t="str">
        <f>E15</f>
        <v>Západočeská univerzita v Plzni</v>
      </c>
      <c r="G83" s="41"/>
      <c r="H83" s="41"/>
      <c r="I83" s="33" t="s">
        <v>31</v>
      </c>
      <c r="J83" s="37" t="str">
        <f>E21</f>
        <v>VH Steel and Construction s.r.o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105</v>
      </c>
      <c r="D86" s="181" t="s">
        <v>57</v>
      </c>
      <c r="E86" s="181" t="s">
        <v>53</v>
      </c>
      <c r="F86" s="181" t="s">
        <v>54</v>
      </c>
      <c r="G86" s="181" t="s">
        <v>106</v>
      </c>
      <c r="H86" s="181" t="s">
        <v>107</v>
      </c>
      <c r="I86" s="181" t="s">
        <v>108</v>
      </c>
      <c r="J86" s="181" t="s">
        <v>94</v>
      </c>
      <c r="K86" s="182" t="s">
        <v>109</v>
      </c>
      <c r="L86" s="183"/>
      <c r="M86" s="93" t="s">
        <v>19</v>
      </c>
      <c r="N86" s="94" t="s">
        <v>42</v>
      </c>
      <c r="O86" s="94" t="s">
        <v>110</v>
      </c>
      <c r="P86" s="94" t="s">
        <v>111</v>
      </c>
      <c r="Q86" s="94" t="s">
        <v>112</v>
      </c>
      <c r="R86" s="94" t="s">
        <v>113</v>
      </c>
      <c r="S86" s="94" t="s">
        <v>114</v>
      </c>
      <c r="T86" s="95" t="s">
        <v>115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116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P88+P118</f>
        <v>0</v>
      </c>
      <c r="Q87" s="97"/>
      <c r="R87" s="186">
        <f>R88+R118</f>
        <v>0</v>
      </c>
      <c r="S87" s="97"/>
      <c r="T87" s="187">
        <f>T88+T118</f>
        <v>13.8432905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95</v>
      </c>
      <c r="BK87" s="188">
        <f>BK88+BK118</f>
        <v>0</v>
      </c>
    </row>
    <row r="88" s="12" customFormat="1" ht="25.92" customHeight="1">
      <c r="A88" s="12"/>
      <c r="B88" s="189"/>
      <c r="C88" s="190"/>
      <c r="D88" s="191" t="s">
        <v>71</v>
      </c>
      <c r="E88" s="192" t="s">
        <v>117</v>
      </c>
      <c r="F88" s="192" t="s">
        <v>118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P89+P93+P105</f>
        <v>0</v>
      </c>
      <c r="Q88" s="197"/>
      <c r="R88" s="198">
        <f>R89+R93+R105</f>
        <v>0</v>
      </c>
      <c r="S88" s="197"/>
      <c r="T88" s="199">
        <f>T89+T93+T105</f>
        <v>2.6950000000000003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72</v>
      </c>
      <c r="AY88" s="200" t="s">
        <v>119</v>
      </c>
      <c r="BK88" s="202">
        <f>BK89+BK93+BK105</f>
        <v>0</v>
      </c>
    </row>
    <row r="89" s="12" customFormat="1" ht="22.8" customHeight="1">
      <c r="A89" s="12"/>
      <c r="B89" s="189"/>
      <c r="C89" s="190"/>
      <c r="D89" s="191" t="s">
        <v>71</v>
      </c>
      <c r="E89" s="203" t="s">
        <v>80</v>
      </c>
      <c r="F89" s="203" t="s">
        <v>120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SUM(P90:P92)</f>
        <v>0</v>
      </c>
      <c r="Q89" s="197"/>
      <c r="R89" s="198">
        <f>SUM(R90:R92)</f>
        <v>0</v>
      </c>
      <c r="S89" s="197"/>
      <c r="T89" s="199">
        <f>SUM(T90:T92)</f>
        <v>0.59400000000000008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80</v>
      </c>
      <c r="AY89" s="200" t="s">
        <v>119</v>
      </c>
      <c r="BK89" s="202">
        <f>SUM(BK90:BK92)</f>
        <v>0</v>
      </c>
    </row>
    <row r="90" s="2" customFormat="1" ht="49.05" customHeight="1">
      <c r="A90" s="39"/>
      <c r="B90" s="40"/>
      <c r="C90" s="205" t="s">
        <v>80</v>
      </c>
      <c r="D90" s="205" t="s">
        <v>121</v>
      </c>
      <c r="E90" s="206" t="s">
        <v>122</v>
      </c>
      <c r="F90" s="207" t="s">
        <v>123</v>
      </c>
      <c r="G90" s="208" t="s">
        <v>124</v>
      </c>
      <c r="H90" s="209">
        <v>2.7000000000000002</v>
      </c>
      <c r="I90" s="210"/>
      <c r="J90" s="211">
        <f>ROUND(I90*H90,2)</f>
        <v>0</v>
      </c>
      <c r="K90" s="207" t="s">
        <v>125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0.22</v>
      </c>
      <c r="T90" s="215">
        <f>S90*H90</f>
        <v>0.59400000000000008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126</v>
      </c>
      <c r="AT90" s="216" t="s">
        <v>121</v>
      </c>
      <c r="AU90" s="216" t="s">
        <v>82</v>
      </c>
      <c r="AY90" s="18" t="s">
        <v>119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126</v>
      </c>
      <c r="BM90" s="216" t="s">
        <v>127</v>
      </c>
    </row>
    <row r="91" s="2" customFormat="1">
      <c r="A91" s="39"/>
      <c r="B91" s="40"/>
      <c r="C91" s="41"/>
      <c r="D91" s="218" t="s">
        <v>128</v>
      </c>
      <c r="E91" s="41"/>
      <c r="F91" s="219" t="s">
        <v>129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82</v>
      </c>
    </row>
    <row r="92" s="13" customFormat="1">
      <c r="A92" s="13"/>
      <c r="B92" s="223"/>
      <c r="C92" s="224"/>
      <c r="D92" s="225" t="s">
        <v>130</v>
      </c>
      <c r="E92" s="226" t="s">
        <v>19</v>
      </c>
      <c r="F92" s="227" t="s">
        <v>131</v>
      </c>
      <c r="G92" s="224"/>
      <c r="H92" s="228">
        <v>2.7000000000000002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130</v>
      </c>
      <c r="AU92" s="234" t="s">
        <v>82</v>
      </c>
      <c r="AV92" s="13" t="s">
        <v>82</v>
      </c>
      <c r="AW92" s="13" t="s">
        <v>33</v>
      </c>
      <c r="AX92" s="13" t="s">
        <v>80</v>
      </c>
      <c r="AY92" s="234" t="s">
        <v>119</v>
      </c>
    </row>
    <row r="93" s="12" customFormat="1" ht="22.8" customHeight="1">
      <c r="A93" s="12"/>
      <c r="B93" s="189"/>
      <c r="C93" s="190"/>
      <c r="D93" s="191" t="s">
        <v>71</v>
      </c>
      <c r="E93" s="203" t="s">
        <v>132</v>
      </c>
      <c r="F93" s="203" t="s">
        <v>133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SUM(P94:P104)</f>
        <v>0</v>
      </c>
      <c r="Q93" s="197"/>
      <c r="R93" s="198">
        <f>SUM(R94:R104)</f>
        <v>0</v>
      </c>
      <c r="S93" s="197"/>
      <c r="T93" s="199">
        <f>SUM(T94:T104)</f>
        <v>2.101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80</v>
      </c>
      <c r="AY93" s="200" t="s">
        <v>119</v>
      </c>
      <c r="BK93" s="202">
        <f>SUM(BK94:BK104)</f>
        <v>0</v>
      </c>
    </row>
    <row r="94" s="2" customFormat="1" ht="24.15" customHeight="1">
      <c r="A94" s="39"/>
      <c r="B94" s="40"/>
      <c r="C94" s="205" t="s">
        <v>82</v>
      </c>
      <c r="D94" s="205" t="s">
        <v>121</v>
      </c>
      <c r="E94" s="206" t="s">
        <v>134</v>
      </c>
      <c r="F94" s="207" t="s">
        <v>135</v>
      </c>
      <c r="G94" s="208" t="s">
        <v>136</v>
      </c>
      <c r="H94" s="209">
        <v>9.5999999999999996</v>
      </c>
      <c r="I94" s="210"/>
      <c r="J94" s="211">
        <f>ROUND(I94*H94,2)</f>
        <v>0</v>
      </c>
      <c r="K94" s="207" t="s">
        <v>125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126</v>
      </c>
      <c r="AT94" s="216" t="s">
        <v>121</v>
      </c>
      <c r="AU94" s="216" t="s">
        <v>82</v>
      </c>
      <c r="AY94" s="18" t="s">
        <v>119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126</v>
      </c>
      <c r="BM94" s="216" t="s">
        <v>137</v>
      </c>
    </row>
    <row r="95" s="2" customFormat="1">
      <c r="A95" s="39"/>
      <c r="B95" s="40"/>
      <c r="C95" s="41"/>
      <c r="D95" s="218" t="s">
        <v>128</v>
      </c>
      <c r="E95" s="41"/>
      <c r="F95" s="219" t="s">
        <v>138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128</v>
      </c>
      <c r="AU95" s="18" t="s">
        <v>82</v>
      </c>
    </row>
    <row r="96" s="13" customFormat="1">
      <c r="A96" s="13"/>
      <c r="B96" s="223"/>
      <c r="C96" s="224"/>
      <c r="D96" s="225" t="s">
        <v>130</v>
      </c>
      <c r="E96" s="226" t="s">
        <v>19</v>
      </c>
      <c r="F96" s="227" t="s">
        <v>139</v>
      </c>
      <c r="G96" s="224"/>
      <c r="H96" s="228">
        <v>9.5999999999999996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130</v>
      </c>
      <c r="AU96" s="234" t="s">
        <v>82</v>
      </c>
      <c r="AV96" s="13" t="s">
        <v>82</v>
      </c>
      <c r="AW96" s="13" t="s">
        <v>33</v>
      </c>
      <c r="AX96" s="13" t="s">
        <v>80</v>
      </c>
      <c r="AY96" s="234" t="s">
        <v>119</v>
      </c>
    </row>
    <row r="97" s="2" customFormat="1" ht="37.8" customHeight="1">
      <c r="A97" s="39"/>
      <c r="B97" s="40"/>
      <c r="C97" s="205" t="s">
        <v>140</v>
      </c>
      <c r="D97" s="205" t="s">
        <v>121</v>
      </c>
      <c r="E97" s="206" t="s">
        <v>141</v>
      </c>
      <c r="F97" s="207" t="s">
        <v>142</v>
      </c>
      <c r="G97" s="208" t="s">
        <v>143</v>
      </c>
      <c r="H97" s="209">
        <v>1.581</v>
      </c>
      <c r="I97" s="210"/>
      <c r="J97" s="211">
        <f>ROUND(I97*H97,2)</f>
        <v>0</v>
      </c>
      <c r="K97" s="207" t="s">
        <v>125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1</v>
      </c>
      <c r="T97" s="215">
        <f>S97*H97</f>
        <v>1.581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126</v>
      </c>
      <c r="AT97" s="216" t="s">
        <v>121</v>
      </c>
      <c r="AU97" s="216" t="s">
        <v>82</v>
      </c>
      <c r="AY97" s="18" t="s">
        <v>119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126</v>
      </c>
      <c r="BM97" s="216" t="s">
        <v>144</v>
      </c>
    </row>
    <row r="98" s="2" customFormat="1">
      <c r="A98" s="39"/>
      <c r="B98" s="40"/>
      <c r="C98" s="41"/>
      <c r="D98" s="218" t="s">
        <v>128</v>
      </c>
      <c r="E98" s="41"/>
      <c r="F98" s="219" t="s">
        <v>145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128</v>
      </c>
      <c r="AU98" s="18" t="s">
        <v>82</v>
      </c>
    </row>
    <row r="99" s="13" customFormat="1">
      <c r="A99" s="13"/>
      <c r="B99" s="223"/>
      <c r="C99" s="224"/>
      <c r="D99" s="225" t="s">
        <v>130</v>
      </c>
      <c r="E99" s="226" t="s">
        <v>19</v>
      </c>
      <c r="F99" s="227" t="s">
        <v>146</v>
      </c>
      <c r="G99" s="224"/>
      <c r="H99" s="228">
        <v>1.25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130</v>
      </c>
      <c r="AU99" s="234" t="s">
        <v>82</v>
      </c>
      <c r="AV99" s="13" t="s">
        <v>82</v>
      </c>
      <c r="AW99" s="13" t="s">
        <v>33</v>
      </c>
      <c r="AX99" s="13" t="s">
        <v>72</v>
      </c>
      <c r="AY99" s="234" t="s">
        <v>119</v>
      </c>
    </row>
    <row r="100" s="13" customFormat="1">
      <c r="A100" s="13"/>
      <c r="B100" s="223"/>
      <c r="C100" s="224"/>
      <c r="D100" s="225" t="s">
        <v>130</v>
      </c>
      <c r="E100" s="226" t="s">
        <v>19</v>
      </c>
      <c r="F100" s="227" t="s">
        <v>147</v>
      </c>
      <c r="G100" s="224"/>
      <c r="H100" s="228">
        <v>0.33100000000000002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130</v>
      </c>
      <c r="AU100" s="234" t="s">
        <v>82</v>
      </c>
      <c r="AV100" s="13" t="s">
        <v>82</v>
      </c>
      <c r="AW100" s="13" t="s">
        <v>33</v>
      </c>
      <c r="AX100" s="13" t="s">
        <v>72</v>
      </c>
      <c r="AY100" s="234" t="s">
        <v>119</v>
      </c>
    </row>
    <row r="101" s="14" customFormat="1">
      <c r="A101" s="14"/>
      <c r="B101" s="235"/>
      <c r="C101" s="236"/>
      <c r="D101" s="225" t="s">
        <v>130</v>
      </c>
      <c r="E101" s="237" t="s">
        <v>19</v>
      </c>
      <c r="F101" s="238" t="s">
        <v>148</v>
      </c>
      <c r="G101" s="236"/>
      <c r="H101" s="239">
        <v>1.581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130</v>
      </c>
      <c r="AU101" s="245" t="s">
        <v>82</v>
      </c>
      <c r="AV101" s="14" t="s">
        <v>126</v>
      </c>
      <c r="AW101" s="14" t="s">
        <v>33</v>
      </c>
      <c r="AX101" s="14" t="s">
        <v>80</v>
      </c>
      <c r="AY101" s="245" t="s">
        <v>119</v>
      </c>
    </row>
    <row r="102" s="2" customFormat="1" ht="33" customHeight="1">
      <c r="A102" s="39"/>
      <c r="B102" s="40"/>
      <c r="C102" s="205" t="s">
        <v>126</v>
      </c>
      <c r="D102" s="205" t="s">
        <v>121</v>
      </c>
      <c r="E102" s="206" t="s">
        <v>149</v>
      </c>
      <c r="F102" s="207" t="s">
        <v>150</v>
      </c>
      <c r="G102" s="208" t="s">
        <v>143</v>
      </c>
      <c r="H102" s="209">
        <v>0.20799999999999999</v>
      </c>
      <c r="I102" s="210"/>
      <c r="J102" s="211">
        <f>ROUND(I102*H102,2)</f>
        <v>0</v>
      </c>
      <c r="K102" s="207" t="s">
        <v>125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2.5</v>
      </c>
      <c r="T102" s="215">
        <f>S102*H102</f>
        <v>0.52000000000000002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126</v>
      </c>
      <c r="AT102" s="216" t="s">
        <v>121</v>
      </c>
      <c r="AU102" s="216" t="s">
        <v>82</v>
      </c>
      <c r="AY102" s="18" t="s">
        <v>119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126</v>
      </c>
      <c r="BM102" s="216" t="s">
        <v>151</v>
      </c>
    </row>
    <row r="103" s="2" customFormat="1">
      <c r="A103" s="39"/>
      <c r="B103" s="40"/>
      <c r="C103" s="41"/>
      <c r="D103" s="218" t="s">
        <v>128</v>
      </c>
      <c r="E103" s="41"/>
      <c r="F103" s="219" t="s">
        <v>152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128</v>
      </c>
      <c r="AU103" s="18" t="s">
        <v>82</v>
      </c>
    </row>
    <row r="104" s="13" customFormat="1">
      <c r="A104" s="13"/>
      <c r="B104" s="223"/>
      <c r="C104" s="224"/>
      <c r="D104" s="225" t="s">
        <v>130</v>
      </c>
      <c r="E104" s="226" t="s">
        <v>19</v>
      </c>
      <c r="F104" s="227" t="s">
        <v>153</v>
      </c>
      <c r="G104" s="224"/>
      <c r="H104" s="228">
        <v>0.20799999999999999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130</v>
      </c>
      <c r="AU104" s="234" t="s">
        <v>82</v>
      </c>
      <c r="AV104" s="13" t="s">
        <v>82</v>
      </c>
      <c r="AW104" s="13" t="s">
        <v>33</v>
      </c>
      <c r="AX104" s="13" t="s">
        <v>80</v>
      </c>
      <c r="AY104" s="234" t="s">
        <v>119</v>
      </c>
    </row>
    <row r="105" s="12" customFormat="1" ht="22.8" customHeight="1">
      <c r="A105" s="12"/>
      <c r="B105" s="189"/>
      <c r="C105" s="190"/>
      <c r="D105" s="191" t="s">
        <v>71</v>
      </c>
      <c r="E105" s="203" t="s">
        <v>154</v>
      </c>
      <c r="F105" s="203" t="s">
        <v>155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SUM(P106:P117)</f>
        <v>0</v>
      </c>
      <c r="Q105" s="197"/>
      <c r="R105" s="198">
        <f>SUM(R106:R117)</f>
        <v>0</v>
      </c>
      <c r="S105" s="197"/>
      <c r="T105" s="199">
        <f>SUM(T106:T117)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80</v>
      </c>
      <c r="AT105" s="201" t="s">
        <v>71</v>
      </c>
      <c r="AU105" s="201" t="s">
        <v>80</v>
      </c>
      <c r="AY105" s="200" t="s">
        <v>119</v>
      </c>
      <c r="BK105" s="202">
        <f>SUM(BK106:BK117)</f>
        <v>0</v>
      </c>
    </row>
    <row r="106" s="2" customFormat="1" ht="37.8" customHeight="1">
      <c r="A106" s="39"/>
      <c r="B106" s="40"/>
      <c r="C106" s="205" t="s">
        <v>156</v>
      </c>
      <c r="D106" s="205" t="s">
        <v>121</v>
      </c>
      <c r="E106" s="206" t="s">
        <v>157</v>
      </c>
      <c r="F106" s="207" t="s">
        <v>158</v>
      </c>
      <c r="G106" s="208" t="s">
        <v>159</v>
      </c>
      <c r="H106" s="209">
        <v>13.843</v>
      </c>
      <c r="I106" s="210"/>
      <c r="J106" s="211">
        <f>ROUND(I106*H106,2)</f>
        <v>0</v>
      </c>
      <c r="K106" s="207" t="s">
        <v>125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126</v>
      </c>
      <c r="AT106" s="216" t="s">
        <v>121</v>
      </c>
      <c r="AU106" s="216" t="s">
        <v>82</v>
      </c>
      <c r="AY106" s="18" t="s">
        <v>119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126</v>
      </c>
      <c r="BM106" s="216" t="s">
        <v>160</v>
      </c>
    </row>
    <row r="107" s="2" customFormat="1">
      <c r="A107" s="39"/>
      <c r="B107" s="40"/>
      <c r="C107" s="41"/>
      <c r="D107" s="218" t="s">
        <v>128</v>
      </c>
      <c r="E107" s="41"/>
      <c r="F107" s="219" t="s">
        <v>161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128</v>
      </c>
      <c r="AU107" s="18" t="s">
        <v>82</v>
      </c>
    </row>
    <row r="108" s="2" customFormat="1" ht="33" customHeight="1">
      <c r="A108" s="39"/>
      <c r="B108" s="40"/>
      <c r="C108" s="205" t="s">
        <v>162</v>
      </c>
      <c r="D108" s="205" t="s">
        <v>121</v>
      </c>
      <c r="E108" s="206" t="s">
        <v>163</v>
      </c>
      <c r="F108" s="207" t="s">
        <v>164</v>
      </c>
      <c r="G108" s="208" t="s">
        <v>159</v>
      </c>
      <c r="H108" s="209">
        <v>13.843</v>
      </c>
      <c r="I108" s="210"/>
      <c r="J108" s="211">
        <f>ROUND(I108*H108,2)</f>
        <v>0</v>
      </c>
      <c r="K108" s="207" t="s">
        <v>125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126</v>
      </c>
      <c r="AT108" s="216" t="s">
        <v>121</v>
      </c>
      <c r="AU108" s="216" t="s">
        <v>82</v>
      </c>
      <c r="AY108" s="18" t="s">
        <v>119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126</v>
      </c>
      <c r="BM108" s="216" t="s">
        <v>165</v>
      </c>
    </row>
    <row r="109" s="2" customFormat="1">
      <c r="A109" s="39"/>
      <c r="B109" s="40"/>
      <c r="C109" s="41"/>
      <c r="D109" s="218" t="s">
        <v>128</v>
      </c>
      <c r="E109" s="41"/>
      <c r="F109" s="219" t="s">
        <v>166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128</v>
      </c>
      <c r="AU109" s="18" t="s">
        <v>82</v>
      </c>
    </row>
    <row r="110" s="2" customFormat="1" ht="44.25" customHeight="1">
      <c r="A110" s="39"/>
      <c r="B110" s="40"/>
      <c r="C110" s="205" t="s">
        <v>167</v>
      </c>
      <c r="D110" s="205" t="s">
        <v>121</v>
      </c>
      <c r="E110" s="206" t="s">
        <v>168</v>
      </c>
      <c r="F110" s="207" t="s">
        <v>169</v>
      </c>
      <c r="G110" s="208" t="s">
        <v>159</v>
      </c>
      <c r="H110" s="209">
        <v>193.80199999999999</v>
      </c>
      <c r="I110" s="210"/>
      <c r="J110" s="211">
        <f>ROUND(I110*H110,2)</f>
        <v>0</v>
      </c>
      <c r="K110" s="207" t="s">
        <v>125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126</v>
      </c>
      <c r="AT110" s="216" t="s">
        <v>121</v>
      </c>
      <c r="AU110" s="216" t="s">
        <v>82</v>
      </c>
      <c r="AY110" s="18" t="s">
        <v>119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126</v>
      </c>
      <c r="BM110" s="216" t="s">
        <v>170</v>
      </c>
    </row>
    <row r="111" s="2" customFormat="1">
      <c r="A111" s="39"/>
      <c r="B111" s="40"/>
      <c r="C111" s="41"/>
      <c r="D111" s="218" t="s">
        <v>128</v>
      </c>
      <c r="E111" s="41"/>
      <c r="F111" s="219" t="s">
        <v>171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128</v>
      </c>
      <c r="AU111" s="18" t="s">
        <v>82</v>
      </c>
    </row>
    <row r="112" s="13" customFormat="1">
      <c r="A112" s="13"/>
      <c r="B112" s="223"/>
      <c r="C112" s="224"/>
      <c r="D112" s="225" t="s">
        <v>130</v>
      </c>
      <c r="E112" s="224"/>
      <c r="F112" s="227" t="s">
        <v>172</v>
      </c>
      <c r="G112" s="224"/>
      <c r="H112" s="228">
        <v>193.80199999999999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130</v>
      </c>
      <c r="AU112" s="234" t="s">
        <v>82</v>
      </c>
      <c r="AV112" s="13" t="s">
        <v>82</v>
      </c>
      <c r="AW112" s="13" t="s">
        <v>4</v>
      </c>
      <c r="AX112" s="13" t="s">
        <v>80</v>
      </c>
      <c r="AY112" s="234" t="s">
        <v>119</v>
      </c>
    </row>
    <row r="113" s="2" customFormat="1" ht="44.25" customHeight="1">
      <c r="A113" s="39"/>
      <c r="B113" s="40"/>
      <c r="C113" s="205" t="s">
        <v>173</v>
      </c>
      <c r="D113" s="205" t="s">
        <v>121</v>
      </c>
      <c r="E113" s="206" t="s">
        <v>174</v>
      </c>
      <c r="F113" s="207" t="s">
        <v>175</v>
      </c>
      <c r="G113" s="208" t="s">
        <v>159</v>
      </c>
      <c r="H113" s="209">
        <v>13.249000000000001</v>
      </c>
      <c r="I113" s="210"/>
      <c r="J113" s="211">
        <f>ROUND(I113*H113,2)</f>
        <v>0</v>
      </c>
      <c r="K113" s="207" t="s">
        <v>125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126</v>
      </c>
      <c r="AT113" s="216" t="s">
        <v>121</v>
      </c>
      <c r="AU113" s="216" t="s">
        <v>82</v>
      </c>
      <c r="AY113" s="18" t="s">
        <v>119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126</v>
      </c>
      <c r="BM113" s="216" t="s">
        <v>176</v>
      </c>
    </row>
    <row r="114" s="2" customFormat="1">
      <c r="A114" s="39"/>
      <c r="B114" s="40"/>
      <c r="C114" s="41"/>
      <c r="D114" s="218" t="s">
        <v>128</v>
      </c>
      <c r="E114" s="41"/>
      <c r="F114" s="219" t="s">
        <v>177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128</v>
      </c>
      <c r="AU114" s="18" t="s">
        <v>82</v>
      </c>
    </row>
    <row r="115" s="13" customFormat="1">
      <c r="A115" s="13"/>
      <c r="B115" s="223"/>
      <c r="C115" s="224"/>
      <c r="D115" s="225" t="s">
        <v>130</v>
      </c>
      <c r="E115" s="226" t="s">
        <v>19</v>
      </c>
      <c r="F115" s="227" t="s">
        <v>178</v>
      </c>
      <c r="G115" s="224"/>
      <c r="H115" s="228">
        <v>13.249000000000001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130</v>
      </c>
      <c r="AU115" s="234" t="s">
        <v>82</v>
      </c>
      <c r="AV115" s="13" t="s">
        <v>82</v>
      </c>
      <c r="AW115" s="13" t="s">
        <v>33</v>
      </c>
      <c r="AX115" s="13" t="s">
        <v>80</v>
      </c>
      <c r="AY115" s="234" t="s">
        <v>119</v>
      </c>
    </row>
    <row r="116" s="2" customFormat="1" ht="44.25" customHeight="1">
      <c r="A116" s="39"/>
      <c r="B116" s="40"/>
      <c r="C116" s="205" t="s">
        <v>132</v>
      </c>
      <c r="D116" s="205" t="s">
        <v>121</v>
      </c>
      <c r="E116" s="206" t="s">
        <v>179</v>
      </c>
      <c r="F116" s="207" t="s">
        <v>180</v>
      </c>
      <c r="G116" s="208" t="s">
        <v>159</v>
      </c>
      <c r="H116" s="209">
        <v>0.59399999999999997</v>
      </c>
      <c r="I116" s="210"/>
      <c r="J116" s="211">
        <f>ROUND(I116*H116,2)</f>
        <v>0</v>
      </c>
      <c r="K116" s="207" t="s">
        <v>125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126</v>
      </c>
      <c r="AT116" s="216" t="s">
        <v>121</v>
      </c>
      <c r="AU116" s="216" t="s">
        <v>82</v>
      </c>
      <c r="AY116" s="18" t="s">
        <v>119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126</v>
      </c>
      <c r="BM116" s="216" t="s">
        <v>181</v>
      </c>
    </row>
    <row r="117" s="2" customFormat="1">
      <c r="A117" s="39"/>
      <c r="B117" s="40"/>
      <c r="C117" s="41"/>
      <c r="D117" s="218" t="s">
        <v>128</v>
      </c>
      <c r="E117" s="41"/>
      <c r="F117" s="219" t="s">
        <v>182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128</v>
      </c>
      <c r="AU117" s="18" t="s">
        <v>82</v>
      </c>
    </row>
    <row r="118" s="12" customFormat="1" ht="25.92" customHeight="1">
      <c r="A118" s="12"/>
      <c r="B118" s="189"/>
      <c r="C118" s="190"/>
      <c r="D118" s="191" t="s">
        <v>71</v>
      </c>
      <c r="E118" s="192" t="s">
        <v>183</v>
      </c>
      <c r="F118" s="192" t="s">
        <v>184</v>
      </c>
      <c r="G118" s="190"/>
      <c r="H118" s="190"/>
      <c r="I118" s="193"/>
      <c r="J118" s="194">
        <f>BK118</f>
        <v>0</v>
      </c>
      <c r="K118" s="190"/>
      <c r="L118" s="195"/>
      <c r="M118" s="196"/>
      <c r="N118" s="197"/>
      <c r="O118" s="197"/>
      <c r="P118" s="198">
        <f>P119+P126+P132</f>
        <v>0</v>
      </c>
      <c r="Q118" s="197"/>
      <c r="R118" s="198">
        <f>R119+R126+R132</f>
        <v>0</v>
      </c>
      <c r="S118" s="197"/>
      <c r="T118" s="199">
        <f>T119+T126+T132</f>
        <v>11.1482905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82</v>
      </c>
      <c r="AT118" s="201" t="s">
        <v>71</v>
      </c>
      <c r="AU118" s="201" t="s">
        <v>72</v>
      </c>
      <c r="AY118" s="200" t="s">
        <v>119</v>
      </c>
      <c r="BK118" s="202">
        <f>BK119+BK126+BK132</f>
        <v>0</v>
      </c>
    </row>
    <row r="119" s="12" customFormat="1" ht="22.8" customHeight="1">
      <c r="A119" s="12"/>
      <c r="B119" s="189"/>
      <c r="C119" s="190"/>
      <c r="D119" s="191" t="s">
        <v>71</v>
      </c>
      <c r="E119" s="203" t="s">
        <v>185</v>
      </c>
      <c r="F119" s="203" t="s">
        <v>186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SUM(P120:P125)</f>
        <v>0</v>
      </c>
      <c r="Q119" s="197"/>
      <c r="R119" s="198">
        <f>SUM(R120:R125)</f>
        <v>0</v>
      </c>
      <c r="S119" s="197"/>
      <c r="T119" s="199">
        <f>SUM(T120:T125)</f>
        <v>0.037190500000000001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82</v>
      </c>
      <c r="AT119" s="201" t="s">
        <v>71</v>
      </c>
      <c r="AU119" s="201" t="s">
        <v>80</v>
      </c>
      <c r="AY119" s="200" t="s">
        <v>119</v>
      </c>
      <c r="BK119" s="202">
        <f>SUM(BK120:BK125)</f>
        <v>0</v>
      </c>
    </row>
    <row r="120" s="2" customFormat="1" ht="24.15" customHeight="1">
      <c r="A120" s="39"/>
      <c r="B120" s="40"/>
      <c r="C120" s="205" t="s">
        <v>187</v>
      </c>
      <c r="D120" s="205" t="s">
        <v>121</v>
      </c>
      <c r="E120" s="206" t="s">
        <v>188</v>
      </c>
      <c r="F120" s="207" t="s">
        <v>189</v>
      </c>
      <c r="G120" s="208" t="s">
        <v>136</v>
      </c>
      <c r="H120" s="209">
        <v>13.800000000000001</v>
      </c>
      <c r="I120" s="210"/>
      <c r="J120" s="211">
        <f>ROUND(I120*H120,2)</f>
        <v>0</v>
      </c>
      <c r="K120" s="207" t="s">
        <v>125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0.00191</v>
      </c>
      <c r="T120" s="215">
        <f>S120*H120</f>
        <v>0.026358000000000003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190</v>
      </c>
      <c r="AT120" s="216" t="s">
        <v>121</v>
      </c>
      <c r="AU120" s="216" t="s">
        <v>82</v>
      </c>
      <c r="AY120" s="18" t="s">
        <v>119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190</v>
      </c>
      <c r="BM120" s="216" t="s">
        <v>191</v>
      </c>
    </row>
    <row r="121" s="2" customFormat="1">
      <c r="A121" s="39"/>
      <c r="B121" s="40"/>
      <c r="C121" s="41"/>
      <c r="D121" s="218" t="s">
        <v>128</v>
      </c>
      <c r="E121" s="41"/>
      <c r="F121" s="219" t="s">
        <v>192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128</v>
      </c>
      <c r="AU121" s="18" t="s">
        <v>82</v>
      </c>
    </row>
    <row r="122" s="13" customFormat="1">
      <c r="A122" s="13"/>
      <c r="B122" s="223"/>
      <c r="C122" s="224"/>
      <c r="D122" s="225" t="s">
        <v>130</v>
      </c>
      <c r="E122" s="226" t="s">
        <v>19</v>
      </c>
      <c r="F122" s="227" t="s">
        <v>193</v>
      </c>
      <c r="G122" s="224"/>
      <c r="H122" s="228">
        <v>13.800000000000001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130</v>
      </c>
      <c r="AU122" s="234" t="s">
        <v>82</v>
      </c>
      <c r="AV122" s="13" t="s">
        <v>82</v>
      </c>
      <c r="AW122" s="13" t="s">
        <v>33</v>
      </c>
      <c r="AX122" s="13" t="s">
        <v>80</v>
      </c>
      <c r="AY122" s="234" t="s">
        <v>119</v>
      </c>
    </row>
    <row r="123" s="2" customFormat="1" ht="21.75" customHeight="1">
      <c r="A123" s="39"/>
      <c r="B123" s="40"/>
      <c r="C123" s="205" t="s">
        <v>194</v>
      </c>
      <c r="D123" s="205" t="s">
        <v>121</v>
      </c>
      <c r="E123" s="206" t="s">
        <v>195</v>
      </c>
      <c r="F123" s="207" t="s">
        <v>196</v>
      </c>
      <c r="G123" s="208" t="s">
        <v>136</v>
      </c>
      <c r="H123" s="209">
        <v>6.1900000000000004</v>
      </c>
      <c r="I123" s="210"/>
      <c r="J123" s="211">
        <f>ROUND(I123*H123,2)</f>
        <v>0</v>
      </c>
      <c r="K123" s="207" t="s">
        <v>125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0.00175</v>
      </c>
      <c r="T123" s="215">
        <f>S123*H123</f>
        <v>0.0108325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190</v>
      </c>
      <c r="AT123" s="216" t="s">
        <v>121</v>
      </c>
      <c r="AU123" s="216" t="s">
        <v>82</v>
      </c>
      <c r="AY123" s="18" t="s">
        <v>119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190</v>
      </c>
      <c r="BM123" s="216" t="s">
        <v>197</v>
      </c>
    </row>
    <row r="124" s="2" customFormat="1">
      <c r="A124" s="39"/>
      <c r="B124" s="40"/>
      <c r="C124" s="41"/>
      <c r="D124" s="218" t="s">
        <v>128</v>
      </c>
      <c r="E124" s="41"/>
      <c r="F124" s="219" t="s">
        <v>198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128</v>
      </c>
      <c r="AU124" s="18" t="s">
        <v>82</v>
      </c>
    </row>
    <row r="125" s="13" customFormat="1">
      <c r="A125" s="13"/>
      <c r="B125" s="223"/>
      <c r="C125" s="224"/>
      <c r="D125" s="225" t="s">
        <v>130</v>
      </c>
      <c r="E125" s="226" t="s">
        <v>19</v>
      </c>
      <c r="F125" s="227" t="s">
        <v>199</v>
      </c>
      <c r="G125" s="224"/>
      <c r="H125" s="228">
        <v>6.1900000000000004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130</v>
      </c>
      <c r="AU125" s="234" t="s">
        <v>82</v>
      </c>
      <c r="AV125" s="13" t="s">
        <v>82</v>
      </c>
      <c r="AW125" s="13" t="s">
        <v>33</v>
      </c>
      <c r="AX125" s="13" t="s">
        <v>80</v>
      </c>
      <c r="AY125" s="234" t="s">
        <v>119</v>
      </c>
    </row>
    <row r="126" s="12" customFormat="1" ht="22.8" customHeight="1">
      <c r="A126" s="12"/>
      <c r="B126" s="189"/>
      <c r="C126" s="190"/>
      <c r="D126" s="191" t="s">
        <v>71</v>
      </c>
      <c r="E126" s="203" t="s">
        <v>200</v>
      </c>
      <c r="F126" s="203" t="s">
        <v>201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SUM(P127:P131)</f>
        <v>0</v>
      </c>
      <c r="Q126" s="197"/>
      <c r="R126" s="198">
        <f>SUM(R127:R131)</f>
        <v>0</v>
      </c>
      <c r="S126" s="197"/>
      <c r="T126" s="199">
        <f>SUM(T127:T131)</f>
        <v>0.95399999999999996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82</v>
      </c>
      <c r="AT126" s="201" t="s">
        <v>71</v>
      </c>
      <c r="AU126" s="201" t="s">
        <v>80</v>
      </c>
      <c r="AY126" s="200" t="s">
        <v>119</v>
      </c>
      <c r="BK126" s="202">
        <f>SUM(BK127:BK131)</f>
        <v>0</v>
      </c>
    </row>
    <row r="127" s="2" customFormat="1" ht="33" customHeight="1">
      <c r="A127" s="39"/>
      <c r="B127" s="40"/>
      <c r="C127" s="205" t="s">
        <v>8</v>
      </c>
      <c r="D127" s="205" t="s">
        <v>121</v>
      </c>
      <c r="E127" s="206" t="s">
        <v>202</v>
      </c>
      <c r="F127" s="207" t="s">
        <v>203</v>
      </c>
      <c r="G127" s="208" t="s">
        <v>136</v>
      </c>
      <c r="H127" s="209">
        <v>31.5</v>
      </c>
      <c r="I127" s="210"/>
      <c r="J127" s="211">
        <f>ROUND(I127*H127,2)</f>
        <v>0</v>
      </c>
      <c r="K127" s="207" t="s">
        <v>125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0.016</v>
      </c>
      <c r="T127" s="215">
        <f>S127*H127</f>
        <v>0.504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190</v>
      </c>
      <c r="AT127" s="216" t="s">
        <v>121</v>
      </c>
      <c r="AU127" s="216" t="s">
        <v>82</v>
      </c>
      <c r="AY127" s="18" t="s">
        <v>119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190</v>
      </c>
      <c r="BM127" s="216" t="s">
        <v>204</v>
      </c>
    </row>
    <row r="128" s="2" customFormat="1">
      <c r="A128" s="39"/>
      <c r="B128" s="40"/>
      <c r="C128" s="41"/>
      <c r="D128" s="218" t="s">
        <v>128</v>
      </c>
      <c r="E128" s="41"/>
      <c r="F128" s="219" t="s">
        <v>205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128</v>
      </c>
      <c r="AU128" s="18" t="s">
        <v>82</v>
      </c>
    </row>
    <row r="129" s="13" customFormat="1">
      <c r="A129" s="13"/>
      <c r="B129" s="223"/>
      <c r="C129" s="224"/>
      <c r="D129" s="225" t="s">
        <v>130</v>
      </c>
      <c r="E129" s="226" t="s">
        <v>19</v>
      </c>
      <c r="F129" s="227" t="s">
        <v>206</v>
      </c>
      <c r="G129" s="224"/>
      <c r="H129" s="228">
        <v>31.5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130</v>
      </c>
      <c r="AU129" s="234" t="s">
        <v>82</v>
      </c>
      <c r="AV129" s="13" t="s">
        <v>82</v>
      </c>
      <c r="AW129" s="13" t="s">
        <v>33</v>
      </c>
      <c r="AX129" s="13" t="s">
        <v>80</v>
      </c>
      <c r="AY129" s="234" t="s">
        <v>119</v>
      </c>
    </row>
    <row r="130" s="2" customFormat="1" ht="24.15" customHeight="1">
      <c r="A130" s="39"/>
      <c r="B130" s="40"/>
      <c r="C130" s="205" t="s">
        <v>207</v>
      </c>
      <c r="D130" s="205" t="s">
        <v>121</v>
      </c>
      <c r="E130" s="206" t="s">
        <v>208</v>
      </c>
      <c r="F130" s="207" t="s">
        <v>209</v>
      </c>
      <c r="G130" s="208" t="s">
        <v>136</v>
      </c>
      <c r="H130" s="209">
        <v>15</v>
      </c>
      <c r="I130" s="210"/>
      <c r="J130" s="211">
        <f>ROUND(I130*H130,2)</f>
        <v>0</v>
      </c>
      <c r="K130" s="207" t="s">
        <v>125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0.029999999999999999</v>
      </c>
      <c r="T130" s="215">
        <f>S130*H130</f>
        <v>0.44999999999999996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190</v>
      </c>
      <c r="AT130" s="216" t="s">
        <v>121</v>
      </c>
      <c r="AU130" s="216" t="s">
        <v>82</v>
      </c>
      <c r="AY130" s="18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190</v>
      </c>
      <c r="BM130" s="216" t="s">
        <v>210</v>
      </c>
    </row>
    <row r="131" s="2" customFormat="1">
      <c r="A131" s="39"/>
      <c r="B131" s="40"/>
      <c r="C131" s="41"/>
      <c r="D131" s="218" t="s">
        <v>128</v>
      </c>
      <c r="E131" s="41"/>
      <c r="F131" s="219" t="s">
        <v>211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128</v>
      </c>
      <c r="AU131" s="18" t="s">
        <v>82</v>
      </c>
    </row>
    <row r="132" s="12" customFormat="1" ht="22.8" customHeight="1">
      <c r="A132" s="12"/>
      <c r="B132" s="189"/>
      <c r="C132" s="190"/>
      <c r="D132" s="191" t="s">
        <v>71</v>
      </c>
      <c r="E132" s="203" t="s">
        <v>212</v>
      </c>
      <c r="F132" s="203" t="s">
        <v>213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SUM(P133:P141)</f>
        <v>0</v>
      </c>
      <c r="Q132" s="197"/>
      <c r="R132" s="198">
        <f>SUM(R133:R141)</f>
        <v>0</v>
      </c>
      <c r="S132" s="197"/>
      <c r="T132" s="199">
        <f>SUM(T133:T141)</f>
        <v>10.1571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82</v>
      </c>
      <c r="AT132" s="201" t="s">
        <v>71</v>
      </c>
      <c r="AU132" s="201" t="s">
        <v>80</v>
      </c>
      <c r="AY132" s="200" t="s">
        <v>119</v>
      </c>
      <c r="BK132" s="202">
        <f>SUM(BK133:BK141)</f>
        <v>0</v>
      </c>
    </row>
    <row r="133" s="2" customFormat="1" ht="37.8" customHeight="1">
      <c r="A133" s="39"/>
      <c r="B133" s="40"/>
      <c r="C133" s="205" t="s">
        <v>214</v>
      </c>
      <c r="D133" s="205" t="s">
        <v>121</v>
      </c>
      <c r="E133" s="206" t="s">
        <v>215</v>
      </c>
      <c r="F133" s="207" t="s">
        <v>216</v>
      </c>
      <c r="G133" s="208" t="s">
        <v>124</v>
      </c>
      <c r="H133" s="209">
        <v>37.799999999999997</v>
      </c>
      <c r="I133" s="210"/>
      <c r="J133" s="211">
        <f>ROUND(I133*H133,2)</f>
        <v>0</v>
      </c>
      <c r="K133" s="207" t="s">
        <v>125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0.157</v>
      </c>
      <c r="T133" s="215">
        <f>S133*H133</f>
        <v>5.9345999999999997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190</v>
      </c>
      <c r="AT133" s="216" t="s">
        <v>121</v>
      </c>
      <c r="AU133" s="216" t="s">
        <v>82</v>
      </c>
      <c r="AY133" s="18" t="s">
        <v>119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190</v>
      </c>
      <c r="BM133" s="216" t="s">
        <v>217</v>
      </c>
    </row>
    <row r="134" s="2" customFormat="1">
      <c r="A134" s="39"/>
      <c r="B134" s="40"/>
      <c r="C134" s="41"/>
      <c r="D134" s="218" t="s">
        <v>128</v>
      </c>
      <c r="E134" s="41"/>
      <c r="F134" s="219" t="s">
        <v>218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128</v>
      </c>
      <c r="AU134" s="18" t="s">
        <v>82</v>
      </c>
    </row>
    <row r="135" s="13" customFormat="1">
      <c r="A135" s="13"/>
      <c r="B135" s="223"/>
      <c r="C135" s="224"/>
      <c r="D135" s="225" t="s">
        <v>130</v>
      </c>
      <c r="E135" s="226" t="s">
        <v>19</v>
      </c>
      <c r="F135" s="227" t="s">
        <v>219</v>
      </c>
      <c r="G135" s="224"/>
      <c r="H135" s="228">
        <v>37.799999999999997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130</v>
      </c>
      <c r="AU135" s="234" t="s">
        <v>82</v>
      </c>
      <c r="AV135" s="13" t="s">
        <v>82</v>
      </c>
      <c r="AW135" s="13" t="s">
        <v>33</v>
      </c>
      <c r="AX135" s="13" t="s">
        <v>80</v>
      </c>
      <c r="AY135" s="234" t="s">
        <v>119</v>
      </c>
    </row>
    <row r="136" s="2" customFormat="1" ht="37.8" customHeight="1">
      <c r="A136" s="39"/>
      <c r="B136" s="40"/>
      <c r="C136" s="205" t="s">
        <v>220</v>
      </c>
      <c r="D136" s="205" t="s">
        <v>121</v>
      </c>
      <c r="E136" s="206" t="s">
        <v>221</v>
      </c>
      <c r="F136" s="207" t="s">
        <v>222</v>
      </c>
      <c r="G136" s="208" t="s">
        <v>124</v>
      </c>
      <c r="H136" s="209">
        <v>18.899999999999999</v>
      </c>
      <c r="I136" s="210"/>
      <c r="J136" s="211">
        <f>ROUND(I136*H136,2)</f>
        <v>0</v>
      </c>
      <c r="K136" s="207" t="s">
        <v>125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0.187</v>
      </c>
      <c r="T136" s="215">
        <f>S136*H136</f>
        <v>3.5342999999999996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190</v>
      </c>
      <c r="AT136" s="216" t="s">
        <v>121</v>
      </c>
      <c r="AU136" s="216" t="s">
        <v>82</v>
      </c>
      <c r="AY136" s="18" t="s">
        <v>119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190</v>
      </c>
      <c r="BM136" s="216" t="s">
        <v>223</v>
      </c>
    </row>
    <row r="137" s="2" customFormat="1">
      <c r="A137" s="39"/>
      <c r="B137" s="40"/>
      <c r="C137" s="41"/>
      <c r="D137" s="218" t="s">
        <v>128</v>
      </c>
      <c r="E137" s="41"/>
      <c r="F137" s="219" t="s">
        <v>224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128</v>
      </c>
      <c r="AU137" s="18" t="s">
        <v>82</v>
      </c>
    </row>
    <row r="138" s="13" customFormat="1">
      <c r="A138" s="13"/>
      <c r="B138" s="223"/>
      <c r="C138" s="224"/>
      <c r="D138" s="225" t="s">
        <v>130</v>
      </c>
      <c r="E138" s="226" t="s">
        <v>19</v>
      </c>
      <c r="F138" s="227" t="s">
        <v>225</v>
      </c>
      <c r="G138" s="224"/>
      <c r="H138" s="228">
        <v>18.899999999999999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130</v>
      </c>
      <c r="AU138" s="234" t="s">
        <v>82</v>
      </c>
      <c r="AV138" s="13" t="s">
        <v>82</v>
      </c>
      <c r="AW138" s="13" t="s">
        <v>33</v>
      </c>
      <c r="AX138" s="13" t="s">
        <v>80</v>
      </c>
      <c r="AY138" s="234" t="s">
        <v>119</v>
      </c>
    </row>
    <row r="139" s="2" customFormat="1" ht="24.15" customHeight="1">
      <c r="A139" s="39"/>
      <c r="B139" s="40"/>
      <c r="C139" s="205" t="s">
        <v>190</v>
      </c>
      <c r="D139" s="205" t="s">
        <v>121</v>
      </c>
      <c r="E139" s="206" t="s">
        <v>226</v>
      </c>
      <c r="F139" s="207" t="s">
        <v>227</v>
      </c>
      <c r="G139" s="208" t="s">
        <v>124</v>
      </c>
      <c r="H139" s="209">
        <v>3.7200000000000002</v>
      </c>
      <c r="I139" s="210"/>
      <c r="J139" s="211">
        <f>ROUND(I139*H139,2)</f>
        <v>0</v>
      </c>
      <c r="K139" s="207" t="s">
        <v>125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0.185</v>
      </c>
      <c r="T139" s="215">
        <f>S139*H139</f>
        <v>0.68820000000000003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190</v>
      </c>
      <c r="AT139" s="216" t="s">
        <v>121</v>
      </c>
      <c r="AU139" s="216" t="s">
        <v>82</v>
      </c>
      <c r="AY139" s="18" t="s">
        <v>119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190</v>
      </c>
      <c r="BM139" s="216" t="s">
        <v>228</v>
      </c>
    </row>
    <row r="140" s="2" customFormat="1">
      <c r="A140" s="39"/>
      <c r="B140" s="40"/>
      <c r="C140" s="41"/>
      <c r="D140" s="218" t="s">
        <v>128</v>
      </c>
      <c r="E140" s="41"/>
      <c r="F140" s="219" t="s">
        <v>229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128</v>
      </c>
      <c r="AU140" s="18" t="s">
        <v>82</v>
      </c>
    </row>
    <row r="141" s="13" customFormat="1">
      <c r="A141" s="13"/>
      <c r="B141" s="223"/>
      <c r="C141" s="224"/>
      <c r="D141" s="225" t="s">
        <v>130</v>
      </c>
      <c r="E141" s="226" t="s">
        <v>19</v>
      </c>
      <c r="F141" s="227" t="s">
        <v>230</v>
      </c>
      <c r="G141" s="224"/>
      <c r="H141" s="228">
        <v>3.7200000000000002</v>
      </c>
      <c r="I141" s="229"/>
      <c r="J141" s="224"/>
      <c r="K141" s="224"/>
      <c r="L141" s="230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130</v>
      </c>
      <c r="AU141" s="234" t="s">
        <v>82</v>
      </c>
      <c r="AV141" s="13" t="s">
        <v>82</v>
      </c>
      <c r="AW141" s="13" t="s">
        <v>33</v>
      </c>
      <c r="AX141" s="13" t="s">
        <v>80</v>
      </c>
      <c r="AY141" s="234" t="s">
        <v>119</v>
      </c>
    </row>
    <row r="142" s="2" customFormat="1" ht="6.96" customHeight="1">
      <c r="A142" s="39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/GCGpJANzZmh36DNG4b3ixyfMI7siiBg/Stk25/t35RlRJjv3xxRlEGodBKSWCrIYPloeSrOlysU/8cYNLtN5g==" hashValue="CUXKlqM+Yer1PY7+VRiXXrRL8c0kLrNvtQeZDtgtP66XgFvDBkIXheUsPXBARjIuBedR/Bq6SEBLJerL98qLkQ==" algorithmName="SHA-512" password="CC35"/>
  <autoFilter ref="C86:K14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113107142"/>
    <hyperlink ref="F95" r:id="rId2" display="https://podminky.urs.cz/item/CS_URS_2024_01/919735112"/>
    <hyperlink ref="F98" r:id="rId3" display="https://podminky.urs.cz/item/CS_URS_2024_01/962032111"/>
    <hyperlink ref="F103" r:id="rId4" display="https://podminky.urs.cz/item/CS_URS_2024_01/973021511"/>
    <hyperlink ref="F107" r:id="rId5" display="https://podminky.urs.cz/item/CS_URS_2024_01/997013112"/>
    <hyperlink ref="F109" r:id="rId6" display="https://podminky.urs.cz/item/CS_URS_2024_01/997013501"/>
    <hyperlink ref="F111" r:id="rId7" display="https://podminky.urs.cz/item/CS_URS_2024_01/997013509"/>
    <hyperlink ref="F114" r:id="rId8" display="https://podminky.urs.cz/item/CS_URS_2024_01/997013631"/>
    <hyperlink ref="F117" r:id="rId9" display="https://podminky.urs.cz/item/CS_URS_2024_01/997013645"/>
    <hyperlink ref="F121" r:id="rId10" display="https://podminky.urs.cz/item/CS_URS_2024_01/764002841"/>
    <hyperlink ref="F124" r:id="rId11" display="https://podminky.urs.cz/item/CS_URS_2024_01/764002871"/>
    <hyperlink ref="F128" r:id="rId12" display="https://podminky.urs.cz/item/CS_URS_2024_01/767161823"/>
    <hyperlink ref="F131" r:id="rId13" display="https://podminky.urs.cz/item/CS_URS_2024_01/767893816"/>
    <hyperlink ref="F134" r:id="rId14" display="https://podminky.urs.cz/item/CS_URS_2024_01/772231811"/>
    <hyperlink ref="F137" r:id="rId15" display="https://podminky.urs.cz/item/CS_URS_2024_01/772231821"/>
    <hyperlink ref="F140" r:id="rId16" display="https://podminky.urs.cz/item/CS_URS_2024_01/772522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Bezbariérový vstup do Menzy Bory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231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ROUND((SUM(BE93:BE299)),  2)</f>
        <v>0</v>
      </c>
      <c r="G33" s="39"/>
      <c r="H33" s="39"/>
      <c r="I33" s="149">
        <v>0.20999999999999999</v>
      </c>
      <c r="J33" s="148">
        <f>ROUND(((SUM(BE93:BE299))*I33),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ROUND((SUM(BF93:BF299)),  2)</f>
        <v>0</v>
      </c>
      <c r="G34" s="39"/>
      <c r="H34" s="39"/>
      <c r="I34" s="149">
        <v>0.12</v>
      </c>
      <c r="J34" s="148">
        <f>ROUND(((SUM(BF93:BF299))*I34),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ROUND((SUM(BG93:BG299)),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ROUND((SUM(BH93:BH299)),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ROUND((SUM(BI93:BI299)),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Bezbariérový vstup do Menzy Bory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0.02 - Stavební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Univerzitní 2732/8</v>
      </c>
      <c r="G52" s="41"/>
      <c r="H52" s="41"/>
      <c r="I52" s="33" t="s">
        <v>23</v>
      </c>
      <c r="J52" s="73" t="str">
        <f>IF(J12="","",J12)</f>
        <v>15. 1. 2024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Západočeská univerzita v Plzni</v>
      </c>
      <c r="G54" s="41"/>
      <c r="H54" s="41"/>
      <c r="I54" s="33" t="s">
        <v>31</v>
      </c>
      <c r="J54" s="37" t="str">
        <f>E21</f>
        <v>VH Steel and Construction s.r.o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232</v>
      </c>
      <c r="E61" s="175"/>
      <c r="F61" s="175"/>
      <c r="G61" s="175"/>
      <c r="H61" s="175"/>
      <c r="I61" s="175"/>
      <c r="J61" s="176">
        <f>J95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233</v>
      </c>
      <c r="E62" s="175"/>
      <c r="F62" s="175"/>
      <c r="G62" s="175"/>
      <c r="H62" s="175"/>
      <c r="I62" s="175"/>
      <c r="J62" s="176">
        <f>J107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98</v>
      </c>
      <c r="E63" s="175"/>
      <c r="F63" s="175"/>
      <c r="G63" s="175"/>
      <c r="H63" s="175"/>
      <c r="I63" s="175"/>
      <c r="J63" s="176">
        <f>J156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234</v>
      </c>
      <c r="E64" s="175"/>
      <c r="F64" s="175"/>
      <c r="G64" s="175"/>
      <c r="H64" s="175"/>
      <c r="I64" s="175"/>
      <c r="J64" s="176">
        <f>J192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100</v>
      </c>
      <c r="E65" s="169"/>
      <c r="F65" s="169"/>
      <c r="G65" s="169"/>
      <c r="H65" s="169"/>
      <c r="I65" s="169"/>
      <c r="J65" s="170">
        <f>J195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235</v>
      </c>
      <c r="E66" s="175"/>
      <c r="F66" s="175"/>
      <c r="G66" s="175"/>
      <c r="H66" s="175"/>
      <c r="I66" s="175"/>
      <c r="J66" s="176">
        <f>J196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236</v>
      </c>
      <c r="E67" s="175"/>
      <c r="F67" s="175"/>
      <c r="G67" s="175"/>
      <c r="H67" s="175"/>
      <c r="I67" s="175"/>
      <c r="J67" s="176">
        <f>J214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237</v>
      </c>
      <c r="E68" s="175"/>
      <c r="F68" s="175"/>
      <c r="G68" s="175"/>
      <c r="H68" s="175"/>
      <c r="I68" s="175"/>
      <c r="J68" s="176">
        <f>J225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238</v>
      </c>
      <c r="E69" s="175"/>
      <c r="F69" s="175"/>
      <c r="G69" s="175"/>
      <c r="H69" s="175"/>
      <c r="I69" s="175"/>
      <c r="J69" s="176">
        <f>J230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239</v>
      </c>
      <c r="E70" s="175"/>
      <c r="F70" s="175"/>
      <c r="G70" s="175"/>
      <c r="H70" s="175"/>
      <c r="I70" s="175"/>
      <c r="J70" s="176">
        <f>J246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101</v>
      </c>
      <c r="E71" s="175"/>
      <c r="F71" s="175"/>
      <c r="G71" s="175"/>
      <c r="H71" s="175"/>
      <c r="I71" s="175"/>
      <c r="J71" s="176">
        <f>J256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102</v>
      </c>
      <c r="E72" s="175"/>
      <c r="F72" s="175"/>
      <c r="G72" s="175"/>
      <c r="H72" s="175"/>
      <c r="I72" s="175"/>
      <c r="J72" s="176">
        <f>J265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103</v>
      </c>
      <c r="E73" s="175"/>
      <c r="F73" s="175"/>
      <c r="G73" s="175"/>
      <c r="H73" s="175"/>
      <c r="I73" s="175"/>
      <c r="J73" s="176">
        <f>J290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104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1" t="str">
        <f>E7</f>
        <v>Bezbariérový vstup do Menzy Bory</v>
      </c>
      <c r="F83" s="33"/>
      <c r="G83" s="33"/>
      <c r="H83" s="33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90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0.02 - Stavební práce</v>
      </c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Univerzitní 2732/8</v>
      </c>
      <c r="G87" s="41"/>
      <c r="H87" s="41"/>
      <c r="I87" s="33" t="s">
        <v>23</v>
      </c>
      <c r="J87" s="73" t="str">
        <f>IF(J12="","",J12)</f>
        <v>15. 1. 2024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25</v>
      </c>
      <c r="D89" s="41"/>
      <c r="E89" s="41"/>
      <c r="F89" s="28" t="str">
        <f>E15</f>
        <v>Západočeská univerzita v Plzni</v>
      </c>
      <c r="G89" s="41"/>
      <c r="H89" s="41"/>
      <c r="I89" s="33" t="s">
        <v>31</v>
      </c>
      <c r="J89" s="37" t="str">
        <f>E21</f>
        <v>VH Steel and Construction s.r.o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IF(E18="","",E18)</f>
        <v>Vyplň údaj</v>
      </c>
      <c r="G90" s="41"/>
      <c r="H90" s="41"/>
      <c r="I90" s="33" t="s">
        <v>34</v>
      </c>
      <c r="J90" s="37" t="str">
        <f>E24</f>
        <v xml:space="preserve"> 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8"/>
      <c r="B92" s="179"/>
      <c r="C92" s="180" t="s">
        <v>105</v>
      </c>
      <c r="D92" s="181" t="s">
        <v>57</v>
      </c>
      <c r="E92" s="181" t="s">
        <v>53</v>
      </c>
      <c r="F92" s="181" t="s">
        <v>54</v>
      </c>
      <c r="G92" s="181" t="s">
        <v>106</v>
      </c>
      <c r="H92" s="181" t="s">
        <v>107</v>
      </c>
      <c r="I92" s="181" t="s">
        <v>108</v>
      </c>
      <c r="J92" s="181" t="s">
        <v>94</v>
      </c>
      <c r="K92" s="182" t="s">
        <v>109</v>
      </c>
      <c r="L92" s="183"/>
      <c r="M92" s="93" t="s">
        <v>19</v>
      </c>
      <c r="N92" s="94" t="s">
        <v>42</v>
      </c>
      <c r="O92" s="94" t="s">
        <v>110</v>
      </c>
      <c r="P92" s="94" t="s">
        <v>111</v>
      </c>
      <c r="Q92" s="94" t="s">
        <v>112</v>
      </c>
      <c r="R92" s="94" t="s">
        <v>113</v>
      </c>
      <c r="S92" s="94" t="s">
        <v>114</v>
      </c>
      <c r="T92" s="95" t="s">
        <v>115</v>
      </c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</row>
    <row r="93" s="2" customFormat="1" ht="22.8" customHeight="1">
      <c r="A93" s="39"/>
      <c r="B93" s="40"/>
      <c r="C93" s="100" t="s">
        <v>116</v>
      </c>
      <c r="D93" s="41"/>
      <c r="E93" s="41"/>
      <c r="F93" s="41"/>
      <c r="G93" s="41"/>
      <c r="H93" s="41"/>
      <c r="I93" s="41"/>
      <c r="J93" s="184">
        <f>BK93</f>
        <v>0</v>
      </c>
      <c r="K93" s="41"/>
      <c r="L93" s="45"/>
      <c r="M93" s="96"/>
      <c r="N93" s="185"/>
      <c r="O93" s="97"/>
      <c r="P93" s="186">
        <f>P94+P195</f>
        <v>0</v>
      </c>
      <c r="Q93" s="97"/>
      <c r="R93" s="186">
        <f>R94+R195</f>
        <v>45.674046609999998</v>
      </c>
      <c r="S93" s="97"/>
      <c r="T93" s="187">
        <f>T94+T195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95</v>
      </c>
      <c r="BK93" s="188">
        <f>BK94+BK195</f>
        <v>0</v>
      </c>
    </row>
    <row r="94" s="12" customFormat="1" ht="25.92" customHeight="1">
      <c r="A94" s="12"/>
      <c r="B94" s="189"/>
      <c r="C94" s="190"/>
      <c r="D94" s="191" t="s">
        <v>71</v>
      </c>
      <c r="E94" s="192" t="s">
        <v>117</v>
      </c>
      <c r="F94" s="192" t="s">
        <v>118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P95+P107+P156+P192</f>
        <v>0</v>
      </c>
      <c r="Q94" s="197"/>
      <c r="R94" s="198">
        <f>R95+R107+R156+R192</f>
        <v>31.413489460000001</v>
      </c>
      <c r="S94" s="197"/>
      <c r="T94" s="199">
        <f>T95+T107+T156+T192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80</v>
      </c>
      <c r="AT94" s="201" t="s">
        <v>71</v>
      </c>
      <c r="AU94" s="201" t="s">
        <v>72</v>
      </c>
      <c r="AY94" s="200" t="s">
        <v>119</v>
      </c>
      <c r="BK94" s="202">
        <f>BK95+BK107+BK156+BK192</f>
        <v>0</v>
      </c>
    </row>
    <row r="95" s="12" customFormat="1" ht="22.8" customHeight="1">
      <c r="A95" s="12"/>
      <c r="B95" s="189"/>
      <c r="C95" s="190"/>
      <c r="D95" s="191" t="s">
        <v>71</v>
      </c>
      <c r="E95" s="203" t="s">
        <v>140</v>
      </c>
      <c r="F95" s="203" t="s">
        <v>240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SUM(P96:P106)</f>
        <v>0</v>
      </c>
      <c r="Q95" s="197"/>
      <c r="R95" s="198">
        <f>SUM(R96:R106)</f>
        <v>11.70372274</v>
      </c>
      <c r="S95" s="197"/>
      <c r="T95" s="199">
        <f>SUM(T96:T106)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80</v>
      </c>
      <c r="AT95" s="201" t="s">
        <v>71</v>
      </c>
      <c r="AU95" s="201" t="s">
        <v>80</v>
      </c>
      <c r="AY95" s="200" t="s">
        <v>119</v>
      </c>
      <c r="BK95" s="202">
        <f>SUM(BK96:BK106)</f>
        <v>0</v>
      </c>
    </row>
    <row r="96" s="2" customFormat="1" ht="24.15" customHeight="1">
      <c r="A96" s="39"/>
      <c r="B96" s="40"/>
      <c r="C96" s="205" t="s">
        <v>80</v>
      </c>
      <c r="D96" s="205" t="s">
        <v>121</v>
      </c>
      <c r="E96" s="206" t="s">
        <v>241</v>
      </c>
      <c r="F96" s="207" t="s">
        <v>242</v>
      </c>
      <c r="G96" s="208" t="s">
        <v>143</v>
      </c>
      <c r="H96" s="209">
        <v>6.4560000000000004</v>
      </c>
      <c r="I96" s="210"/>
      <c r="J96" s="211">
        <f>ROUND(I96*H96,2)</f>
        <v>0</v>
      </c>
      <c r="K96" s="207" t="s">
        <v>125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1.80972</v>
      </c>
      <c r="R96" s="214">
        <f>Q96*H96</f>
        <v>11.68355232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126</v>
      </c>
      <c r="AT96" s="216" t="s">
        <v>121</v>
      </c>
      <c r="AU96" s="216" t="s">
        <v>82</v>
      </c>
      <c r="AY96" s="18" t="s">
        <v>119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126</v>
      </c>
      <c r="BM96" s="216" t="s">
        <v>243</v>
      </c>
    </row>
    <row r="97" s="2" customFormat="1">
      <c r="A97" s="39"/>
      <c r="B97" s="40"/>
      <c r="C97" s="41"/>
      <c r="D97" s="218" t="s">
        <v>128</v>
      </c>
      <c r="E97" s="41"/>
      <c r="F97" s="219" t="s">
        <v>244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82</v>
      </c>
    </row>
    <row r="98" s="13" customFormat="1">
      <c r="A98" s="13"/>
      <c r="B98" s="223"/>
      <c r="C98" s="224"/>
      <c r="D98" s="225" t="s">
        <v>130</v>
      </c>
      <c r="E98" s="226" t="s">
        <v>19</v>
      </c>
      <c r="F98" s="227" t="s">
        <v>245</v>
      </c>
      <c r="G98" s="224"/>
      <c r="H98" s="228">
        <v>4.9729999999999999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130</v>
      </c>
      <c r="AU98" s="234" t="s">
        <v>82</v>
      </c>
      <c r="AV98" s="13" t="s">
        <v>82</v>
      </c>
      <c r="AW98" s="13" t="s">
        <v>33</v>
      </c>
      <c r="AX98" s="13" t="s">
        <v>72</v>
      </c>
      <c r="AY98" s="234" t="s">
        <v>119</v>
      </c>
    </row>
    <row r="99" s="13" customFormat="1">
      <c r="A99" s="13"/>
      <c r="B99" s="223"/>
      <c r="C99" s="224"/>
      <c r="D99" s="225" t="s">
        <v>130</v>
      </c>
      <c r="E99" s="226" t="s">
        <v>19</v>
      </c>
      <c r="F99" s="227" t="s">
        <v>246</v>
      </c>
      <c r="G99" s="224"/>
      <c r="H99" s="228">
        <v>-0.254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130</v>
      </c>
      <c r="AU99" s="234" t="s">
        <v>82</v>
      </c>
      <c r="AV99" s="13" t="s">
        <v>82</v>
      </c>
      <c r="AW99" s="13" t="s">
        <v>33</v>
      </c>
      <c r="AX99" s="13" t="s">
        <v>72</v>
      </c>
      <c r="AY99" s="234" t="s">
        <v>119</v>
      </c>
    </row>
    <row r="100" s="13" customFormat="1">
      <c r="A100" s="13"/>
      <c r="B100" s="223"/>
      <c r="C100" s="224"/>
      <c r="D100" s="225" t="s">
        <v>130</v>
      </c>
      <c r="E100" s="226" t="s">
        <v>19</v>
      </c>
      <c r="F100" s="227" t="s">
        <v>247</v>
      </c>
      <c r="G100" s="224"/>
      <c r="H100" s="228">
        <v>1.7370000000000001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130</v>
      </c>
      <c r="AU100" s="234" t="s">
        <v>82</v>
      </c>
      <c r="AV100" s="13" t="s">
        <v>82</v>
      </c>
      <c r="AW100" s="13" t="s">
        <v>33</v>
      </c>
      <c r="AX100" s="13" t="s">
        <v>72</v>
      </c>
      <c r="AY100" s="234" t="s">
        <v>119</v>
      </c>
    </row>
    <row r="101" s="14" customFormat="1">
      <c r="A101" s="14"/>
      <c r="B101" s="235"/>
      <c r="C101" s="236"/>
      <c r="D101" s="225" t="s">
        <v>130</v>
      </c>
      <c r="E101" s="237" t="s">
        <v>19</v>
      </c>
      <c r="F101" s="238" t="s">
        <v>148</v>
      </c>
      <c r="G101" s="236"/>
      <c r="H101" s="239">
        <v>6.4560000000000004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130</v>
      </c>
      <c r="AU101" s="245" t="s">
        <v>82</v>
      </c>
      <c r="AV101" s="14" t="s">
        <v>126</v>
      </c>
      <c r="AW101" s="14" t="s">
        <v>33</v>
      </c>
      <c r="AX101" s="14" t="s">
        <v>80</v>
      </c>
      <c r="AY101" s="245" t="s">
        <v>119</v>
      </c>
    </row>
    <row r="102" s="2" customFormat="1" ht="37.8" customHeight="1">
      <c r="A102" s="39"/>
      <c r="B102" s="40"/>
      <c r="C102" s="205" t="s">
        <v>82</v>
      </c>
      <c r="D102" s="205" t="s">
        <v>121</v>
      </c>
      <c r="E102" s="206" t="s">
        <v>248</v>
      </c>
      <c r="F102" s="207" t="s">
        <v>249</v>
      </c>
      <c r="G102" s="208" t="s">
        <v>124</v>
      </c>
      <c r="H102" s="209">
        <v>0.70599999999999996</v>
      </c>
      <c r="I102" s="210"/>
      <c r="J102" s="211">
        <f>ROUND(I102*H102,2)</f>
        <v>0</v>
      </c>
      <c r="K102" s="207" t="s">
        <v>125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0.028570000000000002</v>
      </c>
      <c r="R102" s="214">
        <f>Q102*H102</f>
        <v>0.020170420000000001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126</v>
      </c>
      <c r="AT102" s="216" t="s">
        <v>121</v>
      </c>
      <c r="AU102" s="216" t="s">
        <v>82</v>
      </c>
      <c r="AY102" s="18" t="s">
        <v>119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126</v>
      </c>
      <c r="BM102" s="216" t="s">
        <v>250</v>
      </c>
    </row>
    <row r="103" s="2" customFormat="1">
      <c r="A103" s="39"/>
      <c r="B103" s="40"/>
      <c r="C103" s="41"/>
      <c r="D103" s="218" t="s">
        <v>128</v>
      </c>
      <c r="E103" s="41"/>
      <c r="F103" s="219" t="s">
        <v>251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128</v>
      </c>
      <c r="AU103" s="18" t="s">
        <v>82</v>
      </c>
    </row>
    <row r="104" s="13" customFormat="1">
      <c r="A104" s="13"/>
      <c r="B104" s="223"/>
      <c r="C104" s="224"/>
      <c r="D104" s="225" t="s">
        <v>130</v>
      </c>
      <c r="E104" s="226" t="s">
        <v>19</v>
      </c>
      <c r="F104" s="227" t="s">
        <v>252</v>
      </c>
      <c r="G104" s="224"/>
      <c r="H104" s="228">
        <v>0.316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130</v>
      </c>
      <c r="AU104" s="234" t="s">
        <v>82</v>
      </c>
      <c r="AV104" s="13" t="s">
        <v>82</v>
      </c>
      <c r="AW104" s="13" t="s">
        <v>33</v>
      </c>
      <c r="AX104" s="13" t="s">
        <v>72</v>
      </c>
      <c r="AY104" s="234" t="s">
        <v>119</v>
      </c>
    </row>
    <row r="105" s="13" customFormat="1">
      <c r="A105" s="13"/>
      <c r="B105" s="223"/>
      <c r="C105" s="224"/>
      <c r="D105" s="225" t="s">
        <v>130</v>
      </c>
      <c r="E105" s="226" t="s">
        <v>19</v>
      </c>
      <c r="F105" s="227" t="s">
        <v>253</v>
      </c>
      <c r="G105" s="224"/>
      <c r="H105" s="228">
        <v>0.39000000000000001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130</v>
      </c>
      <c r="AU105" s="234" t="s">
        <v>82</v>
      </c>
      <c r="AV105" s="13" t="s">
        <v>82</v>
      </c>
      <c r="AW105" s="13" t="s">
        <v>33</v>
      </c>
      <c r="AX105" s="13" t="s">
        <v>72</v>
      </c>
      <c r="AY105" s="234" t="s">
        <v>119</v>
      </c>
    </row>
    <row r="106" s="14" customFormat="1">
      <c r="A106" s="14"/>
      <c r="B106" s="235"/>
      <c r="C106" s="236"/>
      <c r="D106" s="225" t="s">
        <v>130</v>
      </c>
      <c r="E106" s="237" t="s">
        <v>19</v>
      </c>
      <c r="F106" s="238" t="s">
        <v>148</v>
      </c>
      <c r="G106" s="236"/>
      <c r="H106" s="239">
        <v>0.70599999999999996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130</v>
      </c>
      <c r="AU106" s="245" t="s">
        <v>82</v>
      </c>
      <c r="AV106" s="14" t="s">
        <v>126</v>
      </c>
      <c r="AW106" s="14" t="s">
        <v>33</v>
      </c>
      <c r="AX106" s="14" t="s">
        <v>80</v>
      </c>
      <c r="AY106" s="245" t="s">
        <v>119</v>
      </c>
    </row>
    <row r="107" s="12" customFormat="1" ht="22.8" customHeight="1">
      <c r="A107" s="12"/>
      <c r="B107" s="189"/>
      <c r="C107" s="190"/>
      <c r="D107" s="191" t="s">
        <v>71</v>
      </c>
      <c r="E107" s="203" t="s">
        <v>126</v>
      </c>
      <c r="F107" s="203" t="s">
        <v>254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SUM(P108:P155)</f>
        <v>0</v>
      </c>
      <c r="Q107" s="197"/>
      <c r="R107" s="198">
        <f>SUM(R108:R155)</f>
        <v>19.677206720000001</v>
      </c>
      <c r="S107" s="197"/>
      <c r="T107" s="199">
        <f>SUM(T108:T155)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80</v>
      </c>
      <c r="AT107" s="201" t="s">
        <v>71</v>
      </c>
      <c r="AU107" s="201" t="s">
        <v>80</v>
      </c>
      <c r="AY107" s="200" t="s">
        <v>119</v>
      </c>
      <c r="BK107" s="202">
        <f>SUM(BK108:BK155)</f>
        <v>0</v>
      </c>
    </row>
    <row r="108" s="2" customFormat="1" ht="37.8" customHeight="1">
      <c r="A108" s="39"/>
      <c r="B108" s="40"/>
      <c r="C108" s="205" t="s">
        <v>140</v>
      </c>
      <c r="D108" s="205" t="s">
        <v>121</v>
      </c>
      <c r="E108" s="206" t="s">
        <v>255</v>
      </c>
      <c r="F108" s="207" t="s">
        <v>256</v>
      </c>
      <c r="G108" s="208" t="s">
        <v>143</v>
      </c>
      <c r="H108" s="209">
        <v>6.2640000000000002</v>
      </c>
      <c r="I108" s="210"/>
      <c r="J108" s="211">
        <f>ROUND(I108*H108,2)</f>
        <v>0</v>
      </c>
      <c r="K108" s="207" t="s">
        <v>125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2.5019499999999999</v>
      </c>
      <c r="R108" s="214">
        <f>Q108*H108</f>
        <v>15.672214800000001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126</v>
      </c>
      <c r="AT108" s="216" t="s">
        <v>121</v>
      </c>
      <c r="AU108" s="216" t="s">
        <v>82</v>
      </c>
      <c r="AY108" s="18" t="s">
        <v>119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126</v>
      </c>
      <c r="BM108" s="216" t="s">
        <v>257</v>
      </c>
    </row>
    <row r="109" s="2" customFormat="1">
      <c r="A109" s="39"/>
      <c r="B109" s="40"/>
      <c r="C109" s="41"/>
      <c r="D109" s="218" t="s">
        <v>128</v>
      </c>
      <c r="E109" s="41"/>
      <c r="F109" s="219" t="s">
        <v>258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128</v>
      </c>
      <c r="AU109" s="18" t="s">
        <v>82</v>
      </c>
    </row>
    <row r="110" s="13" customFormat="1">
      <c r="A110" s="13"/>
      <c r="B110" s="223"/>
      <c r="C110" s="224"/>
      <c r="D110" s="225" t="s">
        <v>130</v>
      </c>
      <c r="E110" s="226" t="s">
        <v>19</v>
      </c>
      <c r="F110" s="227" t="s">
        <v>259</v>
      </c>
      <c r="G110" s="224"/>
      <c r="H110" s="228">
        <v>1.998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130</v>
      </c>
      <c r="AU110" s="234" t="s">
        <v>82</v>
      </c>
      <c r="AV110" s="13" t="s">
        <v>82</v>
      </c>
      <c r="AW110" s="13" t="s">
        <v>33</v>
      </c>
      <c r="AX110" s="13" t="s">
        <v>72</v>
      </c>
      <c r="AY110" s="234" t="s">
        <v>119</v>
      </c>
    </row>
    <row r="111" s="13" customFormat="1">
      <c r="A111" s="13"/>
      <c r="B111" s="223"/>
      <c r="C111" s="224"/>
      <c r="D111" s="225" t="s">
        <v>130</v>
      </c>
      <c r="E111" s="226" t="s">
        <v>19</v>
      </c>
      <c r="F111" s="227" t="s">
        <v>260</v>
      </c>
      <c r="G111" s="224"/>
      <c r="H111" s="228">
        <v>-0.59399999999999997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130</v>
      </c>
      <c r="AU111" s="234" t="s">
        <v>82</v>
      </c>
      <c r="AV111" s="13" t="s">
        <v>82</v>
      </c>
      <c r="AW111" s="13" t="s">
        <v>33</v>
      </c>
      <c r="AX111" s="13" t="s">
        <v>72</v>
      </c>
      <c r="AY111" s="234" t="s">
        <v>119</v>
      </c>
    </row>
    <row r="112" s="13" customFormat="1">
      <c r="A112" s="13"/>
      <c r="B112" s="223"/>
      <c r="C112" s="224"/>
      <c r="D112" s="225" t="s">
        <v>130</v>
      </c>
      <c r="E112" s="226" t="s">
        <v>19</v>
      </c>
      <c r="F112" s="227" t="s">
        <v>261</v>
      </c>
      <c r="G112" s="224"/>
      <c r="H112" s="228">
        <v>6.4800000000000004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130</v>
      </c>
      <c r="AU112" s="234" t="s">
        <v>82</v>
      </c>
      <c r="AV112" s="13" t="s">
        <v>82</v>
      </c>
      <c r="AW112" s="13" t="s">
        <v>33</v>
      </c>
      <c r="AX112" s="13" t="s">
        <v>72</v>
      </c>
      <c r="AY112" s="234" t="s">
        <v>119</v>
      </c>
    </row>
    <row r="113" s="13" customFormat="1">
      <c r="A113" s="13"/>
      <c r="B113" s="223"/>
      <c r="C113" s="224"/>
      <c r="D113" s="225" t="s">
        <v>130</v>
      </c>
      <c r="E113" s="226" t="s">
        <v>19</v>
      </c>
      <c r="F113" s="227" t="s">
        <v>262</v>
      </c>
      <c r="G113" s="224"/>
      <c r="H113" s="228">
        <v>-1.6200000000000001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130</v>
      </c>
      <c r="AU113" s="234" t="s">
        <v>82</v>
      </c>
      <c r="AV113" s="13" t="s">
        <v>82</v>
      </c>
      <c r="AW113" s="13" t="s">
        <v>33</v>
      </c>
      <c r="AX113" s="13" t="s">
        <v>72</v>
      </c>
      <c r="AY113" s="234" t="s">
        <v>119</v>
      </c>
    </row>
    <row r="114" s="14" customFormat="1">
      <c r="A114" s="14"/>
      <c r="B114" s="235"/>
      <c r="C114" s="236"/>
      <c r="D114" s="225" t="s">
        <v>130</v>
      </c>
      <c r="E114" s="237" t="s">
        <v>19</v>
      </c>
      <c r="F114" s="238" t="s">
        <v>148</v>
      </c>
      <c r="G114" s="236"/>
      <c r="H114" s="239">
        <v>6.2640000000000002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130</v>
      </c>
      <c r="AU114" s="245" t="s">
        <v>82</v>
      </c>
      <c r="AV114" s="14" t="s">
        <v>126</v>
      </c>
      <c r="AW114" s="14" t="s">
        <v>33</v>
      </c>
      <c r="AX114" s="14" t="s">
        <v>80</v>
      </c>
      <c r="AY114" s="245" t="s">
        <v>119</v>
      </c>
    </row>
    <row r="115" s="2" customFormat="1" ht="37.8" customHeight="1">
      <c r="A115" s="39"/>
      <c r="B115" s="40"/>
      <c r="C115" s="205" t="s">
        <v>126</v>
      </c>
      <c r="D115" s="205" t="s">
        <v>121</v>
      </c>
      <c r="E115" s="206" t="s">
        <v>263</v>
      </c>
      <c r="F115" s="207" t="s">
        <v>264</v>
      </c>
      <c r="G115" s="208" t="s">
        <v>159</v>
      </c>
      <c r="H115" s="209">
        <v>0.22400000000000001</v>
      </c>
      <c r="I115" s="210"/>
      <c r="J115" s="211">
        <f>ROUND(I115*H115,2)</f>
        <v>0</v>
      </c>
      <c r="K115" s="207" t="s">
        <v>125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1.06277</v>
      </c>
      <c r="R115" s="214">
        <f>Q115*H115</f>
        <v>0.23806047999999999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126</v>
      </c>
      <c r="AT115" s="216" t="s">
        <v>121</v>
      </c>
      <c r="AU115" s="216" t="s">
        <v>82</v>
      </c>
      <c r="AY115" s="18" t="s">
        <v>119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126</v>
      </c>
      <c r="BM115" s="216" t="s">
        <v>265</v>
      </c>
    </row>
    <row r="116" s="2" customFormat="1">
      <c r="A116" s="39"/>
      <c r="B116" s="40"/>
      <c r="C116" s="41"/>
      <c r="D116" s="218" t="s">
        <v>128</v>
      </c>
      <c r="E116" s="41"/>
      <c r="F116" s="219" t="s">
        <v>266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128</v>
      </c>
      <c r="AU116" s="18" t="s">
        <v>82</v>
      </c>
    </row>
    <row r="117" s="13" customFormat="1">
      <c r="A117" s="13"/>
      <c r="B117" s="223"/>
      <c r="C117" s="224"/>
      <c r="D117" s="225" t="s">
        <v>130</v>
      </c>
      <c r="E117" s="226" t="s">
        <v>19</v>
      </c>
      <c r="F117" s="227" t="s">
        <v>267</v>
      </c>
      <c r="G117" s="224"/>
      <c r="H117" s="228">
        <v>0.035999999999999997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130</v>
      </c>
      <c r="AU117" s="234" t="s">
        <v>82</v>
      </c>
      <c r="AV117" s="13" t="s">
        <v>82</v>
      </c>
      <c r="AW117" s="13" t="s">
        <v>33</v>
      </c>
      <c r="AX117" s="13" t="s">
        <v>72</v>
      </c>
      <c r="AY117" s="234" t="s">
        <v>119</v>
      </c>
    </row>
    <row r="118" s="13" customFormat="1">
      <c r="A118" s="13"/>
      <c r="B118" s="223"/>
      <c r="C118" s="224"/>
      <c r="D118" s="225" t="s">
        <v>130</v>
      </c>
      <c r="E118" s="226" t="s">
        <v>19</v>
      </c>
      <c r="F118" s="227" t="s">
        <v>268</v>
      </c>
      <c r="G118" s="224"/>
      <c r="H118" s="228">
        <v>0.151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130</v>
      </c>
      <c r="AU118" s="234" t="s">
        <v>82</v>
      </c>
      <c r="AV118" s="13" t="s">
        <v>82</v>
      </c>
      <c r="AW118" s="13" t="s">
        <v>33</v>
      </c>
      <c r="AX118" s="13" t="s">
        <v>72</v>
      </c>
      <c r="AY118" s="234" t="s">
        <v>119</v>
      </c>
    </row>
    <row r="119" s="14" customFormat="1">
      <c r="A119" s="14"/>
      <c r="B119" s="235"/>
      <c r="C119" s="236"/>
      <c r="D119" s="225" t="s">
        <v>130</v>
      </c>
      <c r="E119" s="237" t="s">
        <v>19</v>
      </c>
      <c r="F119" s="238" t="s">
        <v>148</v>
      </c>
      <c r="G119" s="236"/>
      <c r="H119" s="239">
        <v>0.187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130</v>
      </c>
      <c r="AU119" s="245" t="s">
        <v>82</v>
      </c>
      <c r="AV119" s="14" t="s">
        <v>126</v>
      </c>
      <c r="AW119" s="14" t="s">
        <v>33</v>
      </c>
      <c r="AX119" s="14" t="s">
        <v>80</v>
      </c>
      <c r="AY119" s="245" t="s">
        <v>119</v>
      </c>
    </row>
    <row r="120" s="13" customFormat="1">
      <c r="A120" s="13"/>
      <c r="B120" s="223"/>
      <c r="C120" s="224"/>
      <c r="D120" s="225" t="s">
        <v>130</v>
      </c>
      <c r="E120" s="224"/>
      <c r="F120" s="227" t="s">
        <v>269</v>
      </c>
      <c r="G120" s="224"/>
      <c r="H120" s="228">
        <v>0.22400000000000001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130</v>
      </c>
      <c r="AU120" s="234" t="s">
        <v>82</v>
      </c>
      <c r="AV120" s="13" t="s">
        <v>82</v>
      </c>
      <c r="AW120" s="13" t="s">
        <v>4</v>
      </c>
      <c r="AX120" s="13" t="s">
        <v>80</v>
      </c>
      <c r="AY120" s="234" t="s">
        <v>119</v>
      </c>
    </row>
    <row r="121" s="2" customFormat="1" ht="24.15" customHeight="1">
      <c r="A121" s="39"/>
      <c r="B121" s="40"/>
      <c r="C121" s="205" t="s">
        <v>156</v>
      </c>
      <c r="D121" s="205" t="s">
        <v>121</v>
      </c>
      <c r="E121" s="206" t="s">
        <v>270</v>
      </c>
      <c r="F121" s="207" t="s">
        <v>271</v>
      </c>
      <c r="G121" s="208" t="s">
        <v>124</v>
      </c>
      <c r="H121" s="209">
        <v>15.522</v>
      </c>
      <c r="I121" s="210"/>
      <c r="J121" s="211">
        <f>ROUND(I121*H121,2)</f>
        <v>0</v>
      </c>
      <c r="K121" s="207" t="s">
        <v>125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0.01052</v>
      </c>
      <c r="R121" s="214">
        <f>Q121*H121</f>
        <v>0.16329144000000001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126</v>
      </c>
      <c r="AT121" s="216" t="s">
        <v>121</v>
      </c>
      <c r="AU121" s="216" t="s">
        <v>82</v>
      </c>
      <c r="AY121" s="18" t="s">
        <v>119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126</v>
      </c>
      <c r="BM121" s="216" t="s">
        <v>272</v>
      </c>
    </row>
    <row r="122" s="2" customFormat="1">
      <c r="A122" s="39"/>
      <c r="B122" s="40"/>
      <c r="C122" s="41"/>
      <c r="D122" s="218" t="s">
        <v>128</v>
      </c>
      <c r="E122" s="41"/>
      <c r="F122" s="219" t="s">
        <v>273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128</v>
      </c>
      <c r="AU122" s="18" t="s">
        <v>82</v>
      </c>
    </row>
    <row r="123" s="13" customFormat="1">
      <c r="A123" s="13"/>
      <c r="B123" s="223"/>
      <c r="C123" s="224"/>
      <c r="D123" s="225" t="s">
        <v>130</v>
      </c>
      <c r="E123" s="226" t="s">
        <v>19</v>
      </c>
      <c r="F123" s="227" t="s">
        <v>274</v>
      </c>
      <c r="G123" s="224"/>
      <c r="H123" s="228">
        <v>3.3300000000000001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130</v>
      </c>
      <c r="AU123" s="234" t="s">
        <v>82</v>
      </c>
      <c r="AV123" s="13" t="s">
        <v>82</v>
      </c>
      <c r="AW123" s="13" t="s">
        <v>33</v>
      </c>
      <c r="AX123" s="13" t="s">
        <v>72</v>
      </c>
      <c r="AY123" s="234" t="s">
        <v>119</v>
      </c>
    </row>
    <row r="124" s="13" customFormat="1">
      <c r="A124" s="13"/>
      <c r="B124" s="223"/>
      <c r="C124" s="224"/>
      <c r="D124" s="225" t="s">
        <v>130</v>
      </c>
      <c r="E124" s="226" t="s">
        <v>19</v>
      </c>
      <c r="F124" s="227" t="s">
        <v>275</v>
      </c>
      <c r="G124" s="224"/>
      <c r="H124" s="228">
        <v>10.800000000000001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130</v>
      </c>
      <c r="AU124" s="234" t="s">
        <v>82</v>
      </c>
      <c r="AV124" s="13" t="s">
        <v>82</v>
      </c>
      <c r="AW124" s="13" t="s">
        <v>33</v>
      </c>
      <c r="AX124" s="13" t="s">
        <v>72</v>
      </c>
      <c r="AY124" s="234" t="s">
        <v>119</v>
      </c>
    </row>
    <row r="125" s="13" customFormat="1">
      <c r="A125" s="13"/>
      <c r="B125" s="223"/>
      <c r="C125" s="224"/>
      <c r="D125" s="225" t="s">
        <v>130</v>
      </c>
      <c r="E125" s="226" t="s">
        <v>19</v>
      </c>
      <c r="F125" s="227" t="s">
        <v>276</v>
      </c>
      <c r="G125" s="224"/>
      <c r="H125" s="228">
        <v>0.44400000000000001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130</v>
      </c>
      <c r="AU125" s="234" t="s">
        <v>82</v>
      </c>
      <c r="AV125" s="13" t="s">
        <v>82</v>
      </c>
      <c r="AW125" s="13" t="s">
        <v>33</v>
      </c>
      <c r="AX125" s="13" t="s">
        <v>72</v>
      </c>
      <c r="AY125" s="234" t="s">
        <v>119</v>
      </c>
    </row>
    <row r="126" s="13" customFormat="1">
      <c r="A126" s="13"/>
      <c r="B126" s="223"/>
      <c r="C126" s="224"/>
      <c r="D126" s="225" t="s">
        <v>130</v>
      </c>
      <c r="E126" s="226" t="s">
        <v>19</v>
      </c>
      <c r="F126" s="227" t="s">
        <v>277</v>
      </c>
      <c r="G126" s="224"/>
      <c r="H126" s="228">
        <v>-0.13200000000000001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130</v>
      </c>
      <c r="AU126" s="234" t="s">
        <v>82</v>
      </c>
      <c r="AV126" s="13" t="s">
        <v>82</v>
      </c>
      <c r="AW126" s="13" t="s">
        <v>33</v>
      </c>
      <c r="AX126" s="13" t="s">
        <v>72</v>
      </c>
      <c r="AY126" s="234" t="s">
        <v>119</v>
      </c>
    </row>
    <row r="127" s="13" customFormat="1">
      <c r="A127" s="13"/>
      <c r="B127" s="223"/>
      <c r="C127" s="224"/>
      <c r="D127" s="225" t="s">
        <v>130</v>
      </c>
      <c r="E127" s="226" t="s">
        <v>19</v>
      </c>
      <c r="F127" s="227" t="s">
        <v>278</v>
      </c>
      <c r="G127" s="224"/>
      <c r="H127" s="228">
        <v>1.44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130</v>
      </c>
      <c r="AU127" s="234" t="s">
        <v>82</v>
      </c>
      <c r="AV127" s="13" t="s">
        <v>82</v>
      </c>
      <c r="AW127" s="13" t="s">
        <v>33</v>
      </c>
      <c r="AX127" s="13" t="s">
        <v>72</v>
      </c>
      <c r="AY127" s="234" t="s">
        <v>119</v>
      </c>
    </row>
    <row r="128" s="13" customFormat="1">
      <c r="A128" s="13"/>
      <c r="B128" s="223"/>
      <c r="C128" s="224"/>
      <c r="D128" s="225" t="s">
        <v>130</v>
      </c>
      <c r="E128" s="226" t="s">
        <v>19</v>
      </c>
      <c r="F128" s="227" t="s">
        <v>279</v>
      </c>
      <c r="G128" s="224"/>
      <c r="H128" s="228">
        <v>-0.35999999999999999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130</v>
      </c>
      <c r="AU128" s="234" t="s">
        <v>82</v>
      </c>
      <c r="AV128" s="13" t="s">
        <v>82</v>
      </c>
      <c r="AW128" s="13" t="s">
        <v>33</v>
      </c>
      <c r="AX128" s="13" t="s">
        <v>72</v>
      </c>
      <c r="AY128" s="234" t="s">
        <v>119</v>
      </c>
    </row>
    <row r="129" s="14" customFormat="1">
      <c r="A129" s="14"/>
      <c r="B129" s="235"/>
      <c r="C129" s="236"/>
      <c r="D129" s="225" t="s">
        <v>130</v>
      </c>
      <c r="E129" s="237" t="s">
        <v>19</v>
      </c>
      <c r="F129" s="238" t="s">
        <v>148</v>
      </c>
      <c r="G129" s="236"/>
      <c r="H129" s="239">
        <v>15.522000000000002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130</v>
      </c>
      <c r="AU129" s="245" t="s">
        <v>82</v>
      </c>
      <c r="AV129" s="14" t="s">
        <v>126</v>
      </c>
      <c r="AW129" s="14" t="s">
        <v>33</v>
      </c>
      <c r="AX129" s="14" t="s">
        <v>80</v>
      </c>
      <c r="AY129" s="245" t="s">
        <v>119</v>
      </c>
    </row>
    <row r="130" s="2" customFormat="1" ht="24.15" customHeight="1">
      <c r="A130" s="39"/>
      <c r="B130" s="40"/>
      <c r="C130" s="205" t="s">
        <v>162</v>
      </c>
      <c r="D130" s="205" t="s">
        <v>121</v>
      </c>
      <c r="E130" s="206" t="s">
        <v>280</v>
      </c>
      <c r="F130" s="207" t="s">
        <v>281</v>
      </c>
      <c r="G130" s="208" t="s">
        <v>124</v>
      </c>
      <c r="H130" s="209">
        <v>15.522</v>
      </c>
      <c r="I130" s="210"/>
      <c r="J130" s="211">
        <f>ROUND(I130*H130,2)</f>
        <v>0</v>
      </c>
      <c r="K130" s="207" t="s">
        <v>125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126</v>
      </c>
      <c r="AT130" s="216" t="s">
        <v>121</v>
      </c>
      <c r="AU130" s="216" t="s">
        <v>82</v>
      </c>
      <c r="AY130" s="18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126</v>
      </c>
      <c r="BM130" s="216" t="s">
        <v>282</v>
      </c>
    </row>
    <row r="131" s="2" customFormat="1">
      <c r="A131" s="39"/>
      <c r="B131" s="40"/>
      <c r="C131" s="41"/>
      <c r="D131" s="218" t="s">
        <v>128</v>
      </c>
      <c r="E131" s="41"/>
      <c r="F131" s="219" t="s">
        <v>283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128</v>
      </c>
      <c r="AU131" s="18" t="s">
        <v>82</v>
      </c>
    </row>
    <row r="132" s="2" customFormat="1" ht="33" customHeight="1">
      <c r="A132" s="39"/>
      <c r="B132" s="40"/>
      <c r="C132" s="205" t="s">
        <v>167</v>
      </c>
      <c r="D132" s="205" t="s">
        <v>121</v>
      </c>
      <c r="E132" s="206" t="s">
        <v>284</v>
      </c>
      <c r="F132" s="207" t="s">
        <v>285</v>
      </c>
      <c r="G132" s="208" t="s">
        <v>159</v>
      </c>
      <c r="H132" s="209">
        <v>0.99299999999999999</v>
      </c>
      <c r="I132" s="210"/>
      <c r="J132" s="211">
        <f>ROUND(I132*H132,2)</f>
        <v>0</v>
      </c>
      <c r="K132" s="207" t="s">
        <v>125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126</v>
      </c>
      <c r="AT132" s="216" t="s">
        <v>121</v>
      </c>
      <c r="AU132" s="216" t="s">
        <v>82</v>
      </c>
      <c r="AY132" s="18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126</v>
      </c>
      <c r="BM132" s="216" t="s">
        <v>286</v>
      </c>
    </row>
    <row r="133" s="2" customFormat="1">
      <c r="A133" s="39"/>
      <c r="B133" s="40"/>
      <c r="C133" s="41"/>
      <c r="D133" s="218" t="s">
        <v>128</v>
      </c>
      <c r="E133" s="41"/>
      <c r="F133" s="219" t="s">
        <v>287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128</v>
      </c>
      <c r="AU133" s="18" t="s">
        <v>82</v>
      </c>
    </row>
    <row r="134" s="13" customFormat="1">
      <c r="A134" s="13"/>
      <c r="B134" s="223"/>
      <c r="C134" s="224"/>
      <c r="D134" s="225" t="s">
        <v>130</v>
      </c>
      <c r="E134" s="226" t="s">
        <v>19</v>
      </c>
      <c r="F134" s="227" t="s">
        <v>288</v>
      </c>
      <c r="G134" s="224"/>
      <c r="H134" s="228">
        <v>0.99299999999999999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130</v>
      </c>
      <c r="AU134" s="234" t="s">
        <v>82</v>
      </c>
      <c r="AV134" s="13" t="s">
        <v>82</v>
      </c>
      <c r="AW134" s="13" t="s">
        <v>33</v>
      </c>
      <c r="AX134" s="13" t="s">
        <v>80</v>
      </c>
      <c r="AY134" s="234" t="s">
        <v>119</v>
      </c>
    </row>
    <row r="135" s="2" customFormat="1" ht="21.75" customHeight="1">
      <c r="A135" s="39"/>
      <c r="B135" s="40"/>
      <c r="C135" s="249" t="s">
        <v>173</v>
      </c>
      <c r="D135" s="249" t="s">
        <v>289</v>
      </c>
      <c r="E135" s="250" t="s">
        <v>290</v>
      </c>
      <c r="F135" s="251" t="s">
        <v>291</v>
      </c>
      <c r="G135" s="252" t="s">
        <v>159</v>
      </c>
      <c r="H135" s="253">
        <v>0.41799999999999998</v>
      </c>
      <c r="I135" s="254"/>
      <c r="J135" s="255">
        <f>ROUND(I135*H135,2)</f>
        <v>0</v>
      </c>
      <c r="K135" s="251" t="s">
        <v>125</v>
      </c>
      <c r="L135" s="256"/>
      <c r="M135" s="257" t="s">
        <v>19</v>
      </c>
      <c r="N135" s="258" t="s">
        <v>43</v>
      </c>
      <c r="O135" s="85"/>
      <c r="P135" s="214">
        <f>O135*H135</f>
        <v>0</v>
      </c>
      <c r="Q135" s="214">
        <v>1</v>
      </c>
      <c r="R135" s="214">
        <f>Q135*H135</f>
        <v>0.41799999999999998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173</v>
      </c>
      <c r="AT135" s="216" t="s">
        <v>289</v>
      </c>
      <c r="AU135" s="216" t="s">
        <v>82</v>
      </c>
      <c r="AY135" s="18" t="s">
        <v>119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126</v>
      </c>
      <c r="BM135" s="216" t="s">
        <v>292</v>
      </c>
    </row>
    <row r="136" s="13" customFormat="1">
      <c r="A136" s="13"/>
      <c r="B136" s="223"/>
      <c r="C136" s="224"/>
      <c r="D136" s="225" t="s">
        <v>130</v>
      </c>
      <c r="E136" s="226" t="s">
        <v>19</v>
      </c>
      <c r="F136" s="227" t="s">
        <v>293</v>
      </c>
      <c r="G136" s="224"/>
      <c r="H136" s="228">
        <v>0.41799999999999998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130</v>
      </c>
      <c r="AU136" s="234" t="s">
        <v>82</v>
      </c>
      <c r="AV136" s="13" t="s">
        <v>82</v>
      </c>
      <c r="AW136" s="13" t="s">
        <v>33</v>
      </c>
      <c r="AX136" s="13" t="s">
        <v>80</v>
      </c>
      <c r="AY136" s="234" t="s">
        <v>119</v>
      </c>
    </row>
    <row r="137" s="2" customFormat="1" ht="21.75" customHeight="1">
      <c r="A137" s="39"/>
      <c r="B137" s="40"/>
      <c r="C137" s="249" t="s">
        <v>132</v>
      </c>
      <c r="D137" s="249" t="s">
        <v>289</v>
      </c>
      <c r="E137" s="250" t="s">
        <v>294</v>
      </c>
      <c r="F137" s="251" t="s">
        <v>295</v>
      </c>
      <c r="G137" s="252" t="s">
        <v>159</v>
      </c>
      <c r="H137" s="253">
        <v>0.316</v>
      </c>
      <c r="I137" s="254"/>
      <c r="J137" s="255">
        <f>ROUND(I137*H137,2)</f>
        <v>0</v>
      </c>
      <c r="K137" s="251" t="s">
        <v>125</v>
      </c>
      <c r="L137" s="256"/>
      <c r="M137" s="257" t="s">
        <v>19</v>
      </c>
      <c r="N137" s="258" t="s">
        <v>43</v>
      </c>
      <c r="O137" s="85"/>
      <c r="P137" s="214">
        <f>O137*H137</f>
        <v>0</v>
      </c>
      <c r="Q137" s="214">
        <v>1</v>
      </c>
      <c r="R137" s="214">
        <f>Q137*H137</f>
        <v>0.316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289</v>
      </c>
      <c r="AU137" s="216" t="s">
        <v>82</v>
      </c>
      <c r="AY137" s="18" t="s">
        <v>119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126</v>
      </c>
      <c r="BM137" s="216" t="s">
        <v>296</v>
      </c>
    </row>
    <row r="138" s="13" customFormat="1">
      <c r="A138" s="13"/>
      <c r="B138" s="223"/>
      <c r="C138" s="224"/>
      <c r="D138" s="225" t="s">
        <v>130</v>
      </c>
      <c r="E138" s="226" t="s">
        <v>19</v>
      </c>
      <c r="F138" s="227" t="s">
        <v>297</v>
      </c>
      <c r="G138" s="224"/>
      <c r="H138" s="228">
        <v>0.316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130</v>
      </c>
      <c r="AU138" s="234" t="s">
        <v>82</v>
      </c>
      <c r="AV138" s="13" t="s">
        <v>82</v>
      </c>
      <c r="AW138" s="13" t="s">
        <v>33</v>
      </c>
      <c r="AX138" s="13" t="s">
        <v>80</v>
      </c>
      <c r="AY138" s="234" t="s">
        <v>119</v>
      </c>
    </row>
    <row r="139" s="2" customFormat="1" ht="21.75" customHeight="1">
      <c r="A139" s="39"/>
      <c r="B139" s="40"/>
      <c r="C139" s="249" t="s">
        <v>187</v>
      </c>
      <c r="D139" s="249" t="s">
        <v>289</v>
      </c>
      <c r="E139" s="250" t="s">
        <v>298</v>
      </c>
      <c r="F139" s="251" t="s">
        <v>299</v>
      </c>
      <c r="G139" s="252" t="s">
        <v>159</v>
      </c>
      <c r="H139" s="253">
        <v>0.17399999999999999</v>
      </c>
      <c r="I139" s="254"/>
      <c r="J139" s="255">
        <f>ROUND(I139*H139,2)</f>
        <v>0</v>
      </c>
      <c r="K139" s="251" t="s">
        <v>125</v>
      </c>
      <c r="L139" s="256"/>
      <c r="M139" s="257" t="s">
        <v>19</v>
      </c>
      <c r="N139" s="258" t="s">
        <v>43</v>
      </c>
      <c r="O139" s="85"/>
      <c r="P139" s="214">
        <f>O139*H139</f>
        <v>0</v>
      </c>
      <c r="Q139" s="214">
        <v>1</v>
      </c>
      <c r="R139" s="214">
        <f>Q139*H139</f>
        <v>0.17399999999999999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289</v>
      </c>
      <c r="AU139" s="216" t="s">
        <v>82</v>
      </c>
      <c r="AY139" s="18" t="s">
        <v>119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126</v>
      </c>
      <c r="BM139" s="216" t="s">
        <v>300</v>
      </c>
    </row>
    <row r="140" s="13" customFormat="1">
      <c r="A140" s="13"/>
      <c r="B140" s="223"/>
      <c r="C140" s="224"/>
      <c r="D140" s="225" t="s">
        <v>130</v>
      </c>
      <c r="E140" s="226" t="s">
        <v>19</v>
      </c>
      <c r="F140" s="227" t="s">
        <v>301</v>
      </c>
      <c r="G140" s="224"/>
      <c r="H140" s="228">
        <v>0.17399999999999999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130</v>
      </c>
      <c r="AU140" s="234" t="s">
        <v>82</v>
      </c>
      <c r="AV140" s="13" t="s">
        <v>82</v>
      </c>
      <c r="AW140" s="13" t="s">
        <v>33</v>
      </c>
      <c r="AX140" s="13" t="s">
        <v>80</v>
      </c>
      <c r="AY140" s="234" t="s">
        <v>119</v>
      </c>
    </row>
    <row r="141" s="2" customFormat="1" ht="24.15" customHeight="1">
      <c r="A141" s="39"/>
      <c r="B141" s="40"/>
      <c r="C141" s="249" t="s">
        <v>194</v>
      </c>
      <c r="D141" s="249" t="s">
        <v>289</v>
      </c>
      <c r="E141" s="250" t="s">
        <v>302</v>
      </c>
      <c r="F141" s="251" t="s">
        <v>303</v>
      </c>
      <c r="G141" s="252" t="s">
        <v>159</v>
      </c>
      <c r="H141" s="253">
        <v>0.085000000000000006</v>
      </c>
      <c r="I141" s="254"/>
      <c r="J141" s="255">
        <f>ROUND(I141*H141,2)</f>
        <v>0</v>
      </c>
      <c r="K141" s="251" t="s">
        <v>125</v>
      </c>
      <c r="L141" s="256"/>
      <c r="M141" s="257" t="s">
        <v>19</v>
      </c>
      <c r="N141" s="258" t="s">
        <v>43</v>
      </c>
      <c r="O141" s="85"/>
      <c r="P141" s="214">
        <f>O141*H141</f>
        <v>0</v>
      </c>
      <c r="Q141" s="214">
        <v>1</v>
      </c>
      <c r="R141" s="214">
        <f>Q141*H141</f>
        <v>0.085000000000000006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173</v>
      </c>
      <c r="AT141" s="216" t="s">
        <v>289</v>
      </c>
      <c r="AU141" s="216" t="s">
        <v>82</v>
      </c>
      <c r="AY141" s="18" t="s">
        <v>119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126</v>
      </c>
      <c r="BM141" s="216" t="s">
        <v>304</v>
      </c>
    </row>
    <row r="142" s="13" customFormat="1">
      <c r="A142" s="13"/>
      <c r="B142" s="223"/>
      <c r="C142" s="224"/>
      <c r="D142" s="225" t="s">
        <v>130</v>
      </c>
      <c r="E142" s="226" t="s">
        <v>19</v>
      </c>
      <c r="F142" s="227" t="s">
        <v>305</v>
      </c>
      <c r="G142" s="224"/>
      <c r="H142" s="228">
        <v>0.085000000000000006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130</v>
      </c>
      <c r="AU142" s="234" t="s">
        <v>82</v>
      </c>
      <c r="AV142" s="13" t="s">
        <v>82</v>
      </c>
      <c r="AW142" s="13" t="s">
        <v>33</v>
      </c>
      <c r="AX142" s="13" t="s">
        <v>80</v>
      </c>
      <c r="AY142" s="234" t="s">
        <v>119</v>
      </c>
    </row>
    <row r="143" s="2" customFormat="1" ht="37.8" customHeight="1">
      <c r="A143" s="39"/>
      <c r="B143" s="40"/>
      <c r="C143" s="205" t="s">
        <v>8</v>
      </c>
      <c r="D143" s="205" t="s">
        <v>121</v>
      </c>
      <c r="E143" s="206" t="s">
        <v>306</v>
      </c>
      <c r="F143" s="207" t="s">
        <v>307</v>
      </c>
      <c r="G143" s="208" t="s">
        <v>159</v>
      </c>
      <c r="H143" s="209">
        <v>2.6099999999999999</v>
      </c>
      <c r="I143" s="210"/>
      <c r="J143" s="211">
        <f>ROUND(I143*H143,2)</f>
        <v>0</v>
      </c>
      <c r="K143" s="207" t="s">
        <v>125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126</v>
      </c>
      <c r="AT143" s="216" t="s">
        <v>121</v>
      </c>
      <c r="AU143" s="216" t="s">
        <v>82</v>
      </c>
      <c r="AY143" s="18" t="s">
        <v>119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126</v>
      </c>
      <c r="BM143" s="216" t="s">
        <v>308</v>
      </c>
    </row>
    <row r="144" s="2" customFormat="1">
      <c r="A144" s="39"/>
      <c r="B144" s="40"/>
      <c r="C144" s="41"/>
      <c r="D144" s="218" t="s">
        <v>128</v>
      </c>
      <c r="E144" s="41"/>
      <c r="F144" s="219" t="s">
        <v>309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128</v>
      </c>
      <c r="AU144" s="18" t="s">
        <v>82</v>
      </c>
    </row>
    <row r="145" s="13" customFormat="1">
      <c r="A145" s="13"/>
      <c r="B145" s="223"/>
      <c r="C145" s="224"/>
      <c r="D145" s="225" t="s">
        <v>130</v>
      </c>
      <c r="E145" s="226" t="s">
        <v>19</v>
      </c>
      <c r="F145" s="227" t="s">
        <v>310</v>
      </c>
      <c r="G145" s="224"/>
      <c r="H145" s="228">
        <v>2.6099999999999999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130</v>
      </c>
      <c r="AU145" s="234" t="s">
        <v>82</v>
      </c>
      <c r="AV145" s="13" t="s">
        <v>82</v>
      </c>
      <c r="AW145" s="13" t="s">
        <v>33</v>
      </c>
      <c r="AX145" s="13" t="s">
        <v>80</v>
      </c>
      <c r="AY145" s="234" t="s">
        <v>119</v>
      </c>
    </row>
    <row r="146" s="2" customFormat="1" ht="21.75" customHeight="1">
      <c r="A146" s="39"/>
      <c r="B146" s="40"/>
      <c r="C146" s="249" t="s">
        <v>207</v>
      </c>
      <c r="D146" s="249" t="s">
        <v>289</v>
      </c>
      <c r="E146" s="250" t="s">
        <v>311</v>
      </c>
      <c r="F146" s="251" t="s">
        <v>312</v>
      </c>
      <c r="G146" s="252" t="s">
        <v>159</v>
      </c>
      <c r="H146" s="253">
        <v>2.5089999999999999</v>
      </c>
      <c r="I146" s="254"/>
      <c r="J146" s="255">
        <f>ROUND(I146*H146,2)</f>
        <v>0</v>
      </c>
      <c r="K146" s="251" t="s">
        <v>19</v>
      </c>
      <c r="L146" s="256"/>
      <c r="M146" s="257" t="s">
        <v>19</v>
      </c>
      <c r="N146" s="258" t="s">
        <v>43</v>
      </c>
      <c r="O146" s="85"/>
      <c r="P146" s="214">
        <f>O146*H146</f>
        <v>0</v>
      </c>
      <c r="Q146" s="214">
        <v>1</v>
      </c>
      <c r="R146" s="214">
        <f>Q146*H146</f>
        <v>2.5089999999999999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289</v>
      </c>
      <c r="AU146" s="216" t="s">
        <v>82</v>
      </c>
      <c r="AY146" s="18" t="s">
        <v>119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126</v>
      </c>
      <c r="BM146" s="216" t="s">
        <v>313</v>
      </c>
    </row>
    <row r="147" s="13" customFormat="1">
      <c r="A147" s="13"/>
      <c r="B147" s="223"/>
      <c r="C147" s="224"/>
      <c r="D147" s="225" t="s">
        <v>130</v>
      </c>
      <c r="E147" s="226" t="s">
        <v>19</v>
      </c>
      <c r="F147" s="227" t="s">
        <v>314</v>
      </c>
      <c r="G147" s="224"/>
      <c r="H147" s="228">
        <v>2.5089999999999999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130</v>
      </c>
      <c r="AU147" s="234" t="s">
        <v>82</v>
      </c>
      <c r="AV147" s="13" t="s">
        <v>82</v>
      </c>
      <c r="AW147" s="13" t="s">
        <v>33</v>
      </c>
      <c r="AX147" s="13" t="s">
        <v>80</v>
      </c>
      <c r="AY147" s="234" t="s">
        <v>119</v>
      </c>
    </row>
    <row r="148" s="2" customFormat="1" ht="24.15" customHeight="1">
      <c r="A148" s="39"/>
      <c r="B148" s="40"/>
      <c r="C148" s="249" t="s">
        <v>214</v>
      </c>
      <c r="D148" s="249" t="s">
        <v>289</v>
      </c>
      <c r="E148" s="250" t="s">
        <v>315</v>
      </c>
      <c r="F148" s="251" t="s">
        <v>316</v>
      </c>
      <c r="G148" s="252" t="s">
        <v>317</v>
      </c>
      <c r="H148" s="253">
        <v>0.20000000000000001</v>
      </c>
      <c r="I148" s="254"/>
      <c r="J148" s="255">
        <f>ROUND(I148*H148,2)</f>
        <v>0</v>
      </c>
      <c r="K148" s="251" t="s">
        <v>19</v>
      </c>
      <c r="L148" s="256"/>
      <c r="M148" s="257" t="s">
        <v>19</v>
      </c>
      <c r="N148" s="258" t="s">
        <v>43</v>
      </c>
      <c r="O148" s="85"/>
      <c r="P148" s="214">
        <f>O148*H148</f>
        <v>0</v>
      </c>
      <c r="Q148" s="214">
        <v>0.042200000000000001</v>
      </c>
      <c r="R148" s="214">
        <f>Q148*H148</f>
        <v>0.0084400000000000013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173</v>
      </c>
      <c r="AT148" s="216" t="s">
        <v>289</v>
      </c>
      <c r="AU148" s="216" t="s">
        <v>82</v>
      </c>
      <c r="AY148" s="18" t="s">
        <v>119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126</v>
      </c>
      <c r="BM148" s="216" t="s">
        <v>318</v>
      </c>
    </row>
    <row r="149" s="13" customFormat="1">
      <c r="A149" s="13"/>
      <c r="B149" s="223"/>
      <c r="C149" s="224"/>
      <c r="D149" s="225" t="s">
        <v>130</v>
      </c>
      <c r="E149" s="226" t="s">
        <v>19</v>
      </c>
      <c r="F149" s="227" t="s">
        <v>319</v>
      </c>
      <c r="G149" s="224"/>
      <c r="H149" s="228">
        <v>20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130</v>
      </c>
      <c r="AU149" s="234" t="s">
        <v>82</v>
      </c>
      <c r="AV149" s="13" t="s">
        <v>82</v>
      </c>
      <c r="AW149" s="13" t="s">
        <v>33</v>
      </c>
      <c r="AX149" s="13" t="s">
        <v>80</v>
      </c>
      <c r="AY149" s="234" t="s">
        <v>119</v>
      </c>
    </row>
    <row r="150" s="13" customFormat="1">
      <c r="A150" s="13"/>
      <c r="B150" s="223"/>
      <c r="C150" s="224"/>
      <c r="D150" s="225" t="s">
        <v>130</v>
      </c>
      <c r="E150" s="224"/>
      <c r="F150" s="227" t="s">
        <v>320</v>
      </c>
      <c r="G150" s="224"/>
      <c r="H150" s="228">
        <v>0.20000000000000001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130</v>
      </c>
      <c r="AU150" s="234" t="s">
        <v>82</v>
      </c>
      <c r="AV150" s="13" t="s">
        <v>82</v>
      </c>
      <c r="AW150" s="13" t="s">
        <v>4</v>
      </c>
      <c r="AX150" s="13" t="s">
        <v>80</v>
      </c>
      <c r="AY150" s="234" t="s">
        <v>119</v>
      </c>
    </row>
    <row r="151" s="2" customFormat="1" ht="24.15" customHeight="1">
      <c r="A151" s="39"/>
      <c r="B151" s="40"/>
      <c r="C151" s="249" t="s">
        <v>220</v>
      </c>
      <c r="D151" s="249" t="s">
        <v>289</v>
      </c>
      <c r="E151" s="250" t="s">
        <v>321</v>
      </c>
      <c r="F151" s="251" t="s">
        <v>322</v>
      </c>
      <c r="G151" s="252" t="s">
        <v>317</v>
      </c>
      <c r="H151" s="253">
        <v>0.20000000000000001</v>
      </c>
      <c r="I151" s="254"/>
      <c r="J151" s="255">
        <f>ROUND(I151*H151,2)</f>
        <v>0</v>
      </c>
      <c r="K151" s="251" t="s">
        <v>125</v>
      </c>
      <c r="L151" s="256"/>
      <c r="M151" s="257" t="s">
        <v>19</v>
      </c>
      <c r="N151" s="258" t="s">
        <v>43</v>
      </c>
      <c r="O151" s="85"/>
      <c r="P151" s="214">
        <f>O151*H151</f>
        <v>0</v>
      </c>
      <c r="Q151" s="214">
        <v>0.010999999999999999</v>
      </c>
      <c r="R151" s="214">
        <f>Q151*H151</f>
        <v>0.0022000000000000001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173</v>
      </c>
      <c r="AT151" s="216" t="s">
        <v>289</v>
      </c>
      <c r="AU151" s="216" t="s">
        <v>82</v>
      </c>
      <c r="AY151" s="18" t="s">
        <v>119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126</v>
      </c>
      <c r="BM151" s="216" t="s">
        <v>323</v>
      </c>
    </row>
    <row r="152" s="13" customFormat="1">
      <c r="A152" s="13"/>
      <c r="B152" s="223"/>
      <c r="C152" s="224"/>
      <c r="D152" s="225" t="s">
        <v>130</v>
      </c>
      <c r="E152" s="226" t="s">
        <v>19</v>
      </c>
      <c r="F152" s="227" t="s">
        <v>319</v>
      </c>
      <c r="G152" s="224"/>
      <c r="H152" s="228">
        <v>20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130</v>
      </c>
      <c r="AU152" s="234" t="s">
        <v>82</v>
      </c>
      <c r="AV152" s="13" t="s">
        <v>82</v>
      </c>
      <c r="AW152" s="13" t="s">
        <v>33</v>
      </c>
      <c r="AX152" s="13" t="s">
        <v>80</v>
      </c>
      <c r="AY152" s="234" t="s">
        <v>119</v>
      </c>
    </row>
    <row r="153" s="13" customFormat="1">
      <c r="A153" s="13"/>
      <c r="B153" s="223"/>
      <c r="C153" s="224"/>
      <c r="D153" s="225" t="s">
        <v>130</v>
      </c>
      <c r="E153" s="224"/>
      <c r="F153" s="227" t="s">
        <v>320</v>
      </c>
      <c r="G153" s="224"/>
      <c r="H153" s="228">
        <v>0.20000000000000001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130</v>
      </c>
      <c r="AU153" s="234" t="s">
        <v>82</v>
      </c>
      <c r="AV153" s="13" t="s">
        <v>82</v>
      </c>
      <c r="AW153" s="13" t="s">
        <v>4</v>
      </c>
      <c r="AX153" s="13" t="s">
        <v>80</v>
      </c>
      <c r="AY153" s="234" t="s">
        <v>119</v>
      </c>
    </row>
    <row r="154" s="2" customFormat="1" ht="21.75" customHeight="1">
      <c r="A154" s="39"/>
      <c r="B154" s="40"/>
      <c r="C154" s="249" t="s">
        <v>190</v>
      </c>
      <c r="D154" s="249" t="s">
        <v>289</v>
      </c>
      <c r="E154" s="250" t="s">
        <v>324</v>
      </c>
      <c r="F154" s="251" t="s">
        <v>325</v>
      </c>
      <c r="G154" s="252" t="s">
        <v>159</v>
      </c>
      <c r="H154" s="253">
        <v>0.090999999999999998</v>
      </c>
      <c r="I154" s="254"/>
      <c r="J154" s="255">
        <f>ROUND(I154*H154,2)</f>
        <v>0</v>
      </c>
      <c r="K154" s="251" t="s">
        <v>125</v>
      </c>
      <c r="L154" s="256"/>
      <c r="M154" s="257" t="s">
        <v>19</v>
      </c>
      <c r="N154" s="258" t="s">
        <v>43</v>
      </c>
      <c r="O154" s="85"/>
      <c r="P154" s="214">
        <f>O154*H154</f>
        <v>0</v>
      </c>
      <c r="Q154" s="214">
        <v>1</v>
      </c>
      <c r="R154" s="214">
        <f>Q154*H154</f>
        <v>0.090999999999999998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173</v>
      </c>
      <c r="AT154" s="216" t="s">
        <v>289</v>
      </c>
      <c r="AU154" s="216" t="s">
        <v>82</v>
      </c>
      <c r="AY154" s="18" t="s">
        <v>119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126</v>
      </c>
      <c r="BM154" s="216" t="s">
        <v>326</v>
      </c>
    </row>
    <row r="155" s="13" customFormat="1">
      <c r="A155" s="13"/>
      <c r="B155" s="223"/>
      <c r="C155" s="224"/>
      <c r="D155" s="225" t="s">
        <v>130</v>
      </c>
      <c r="E155" s="226" t="s">
        <v>19</v>
      </c>
      <c r="F155" s="227" t="s">
        <v>327</v>
      </c>
      <c r="G155" s="224"/>
      <c r="H155" s="228">
        <v>0.090999999999999998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130</v>
      </c>
      <c r="AU155" s="234" t="s">
        <v>82</v>
      </c>
      <c r="AV155" s="13" t="s">
        <v>82</v>
      </c>
      <c r="AW155" s="13" t="s">
        <v>33</v>
      </c>
      <c r="AX155" s="13" t="s">
        <v>80</v>
      </c>
      <c r="AY155" s="234" t="s">
        <v>119</v>
      </c>
    </row>
    <row r="156" s="12" customFormat="1" ht="22.8" customHeight="1">
      <c r="A156" s="12"/>
      <c r="B156" s="189"/>
      <c r="C156" s="190"/>
      <c r="D156" s="191" t="s">
        <v>71</v>
      </c>
      <c r="E156" s="203" t="s">
        <v>132</v>
      </c>
      <c r="F156" s="203" t="s">
        <v>133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SUM(P157:P191)</f>
        <v>0</v>
      </c>
      <c r="Q156" s="197"/>
      <c r="R156" s="198">
        <f>SUM(R157:R191)</f>
        <v>0.032559999999999999</v>
      </c>
      <c r="S156" s="197"/>
      <c r="T156" s="199">
        <f>SUM(T157:T191)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80</v>
      </c>
      <c r="AT156" s="201" t="s">
        <v>71</v>
      </c>
      <c r="AU156" s="201" t="s">
        <v>80</v>
      </c>
      <c r="AY156" s="200" t="s">
        <v>119</v>
      </c>
      <c r="BK156" s="202">
        <f>SUM(BK157:BK191)</f>
        <v>0</v>
      </c>
    </row>
    <row r="157" s="2" customFormat="1" ht="44.25" customHeight="1">
      <c r="A157" s="39"/>
      <c r="B157" s="40"/>
      <c r="C157" s="205" t="s">
        <v>328</v>
      </c>
      <c r="D157" s="205" t="s">
        <v>121</v>
      </c>
      <c r="E157" s="206" t="s">
        <v>329</v>
      </c>
      <c r="F157" s="207" t="s">
        <v>330</v>
      </c>
      <c r="G157" s="208" t="s">
        <v>124</v>
      </c>
      <c r="H157" s="209">
        <v>267.87400000000002</v>
      </c>
      <c r="I157" s="210"/>
      <c r="J157" s="211">
        <f>ROUND(I157*H157,2)</f>
        <v>0</v>
      </c>
      <c r="K157" s="207" t="s">
        <v>125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126</v>
      </c>
      <c r="AT157" s="216" t="s">
        <v>121</v>
      </c>
      <c r="AU157" s="216" t="s">
        <v>82</v>
      </c>
      <c r="AY157" s="18" t="s">
        <v>119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126</v>
      </c>
      <c r="BM157" s="216" t="s">
        <v>331</v>
      </c>
    </row>
    <row r="158" s="2" customFormat="1">
      <c r="A158" s="39"/>
      <c r="B158" s="40"/>
      <c r="C158" s="41"/>
      <c r="D158" s="218" t="s">
        <v>128</v>
      </c>
      <c r="E158" s="41"/>
      <c r="F158" s="219" t="s">
        <v>332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128</v>
      </c>
      <c r="AU158" s="18" t="s">
        <v>82</v>
      </c>
    </row>
    <row r="159" s="13" customFormat="1">
      <c r="A159" s="13"/>
      <c r="B159" s="223"/>
      <c r="C159" s="224"/>
      <c r="D159" s="225" t="s">
        <v>130</v>
      </c>
      <c r="E159" s="226" t="s">
        <v>19</v>
      </c>
      <c r="F159" s="227" t="s">
        <v>333</v>
      </c>
      <c r="G159" s="224"/>
      <c r="H159" s="228">
        <v>117.292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130</v>
      </c>
      <c r="AU159" s="234" t="s">
        <v>82</v>
      </c>
      <c r="AV159" s="13" t="s">
        <v>82</v>
      </c>
      <c r="AW159" s="13" t="s">
        <v>33</v>
      </c>
      <c r="AX159" s="13" t="s">
        <v>72</v>
      </c>
      <c r="AY159" s="234" t="s">
        <v>119</v>
      </c>
    </row>
    <row r="160" s="13" customFormat="1">
      <c r="A160" s="13"/>
      <c r="B160" s="223"/>
      <c r="C160" s="224"/>
      <c r="D160" s="225" t="s">
        <v>130</v>
      </c>
      <c r="E160" s="226" t="s">
        <v>19</v>
      </c>
      <c r="F160" s="227" t="s">
        <v>334</v>
      </c>
      <c r="G160" s="224"/>
      <c r="H160" s="228">
        <v>74.176000000000002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130</v>
      </c>
      <c r="AU160" s="234" t="s">
        <v>82</v>
      </c>
      <c r="AV160" s="13" t="s">
        <v>82</v>
      </c>
      <c r="AW160" s="13" t="s">
        <v>33</v>
      </c>
      <c r="AX160" s="13" t="s">
        <v>72</v>
      </c>
      <c r="AY160" s="234" t="s">
        <v>119</v>
      </c>
    </row>
    <row r="161" s="13" customFormat="1">
      <c r="A161" s="13"/>
      <c r="B161" s="223"/>
      <c r="C161" s="224"/>
      <c r="D161" s="225" t="s">
        <v>130</v>
      </c>
      <c r="E161" s="226" t="s">
        <v>19</v>
      </c>
      <c r="F161" s="227" t="s">
        <v>335</v>
      </c>
      <c r="G161" s="224"/>
      <c r="H161" s="228">
        <v>76.406000000000006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130</v>
      </c>
      <c r="AU161" s="234" t="s">
        <v>82</v>
      </c>
      <c r="AV161" s="13" t="s">
        <v>82</v>
      </c>
      <c r="AW161" s="13" t="s">
        <v>33</v>
      </c>
      <c r="AX161" s="13" t="s">
        <v>72</v>
      </c>
      <c r="AY161" s="234" t="s">
        <v>119</v>
      </c>
    </row>
    <row r="162" s="14" customFormat="1">
      <c r="A162" s="14"/>
      <c r="B162" s="235"/>
      <c r="C162" s="236"/>
      <c r="D162" s="225" t="s">
        <v>130</v>
      </c>
      <c r="E162" s="237" t="s">
        <v>19</v>
      </c>
      <c r="F162" s="238" t="s">
        <v>148</v>
      </c>
      <c r="G162" s="236"/>
      <c r="H162" s="239">
        <v>267.87400000000002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130</v>
      </c>
      <c r="AU162" s="245" t="s">
        <v>82</v>
      </c>
      <c r="AV162" s="14" t="s">
        <v>126</v>
      </c>
      <c r="AW162" s="14" t="s">
        <v>33</v>
      </c>
      <c r="AX162" s="14" t="s">
        <v>80</v>
      </c>
      <c r="AY162" s="245" t="s">
        <v>119</v>
      </c>
    </row>
    <row r="163" s="2" customFormat="1" ht="55.5" customHeight="1">
      <c r="A163" s="39"/>
      <c r="B163" s="40"/>
      <c r="C163" s="205" t="s">
        <v>336</v>
      </c>
      <c r="D163" s="205" t="s">
        <v>121</v>
      </c>
      <c r="E163" s="206" t="s">
        <v>337</v>
      </c>
      <c r="F163" s="207" t="s">
        <v>338</v>
      </c>
      <c r="G163" s="208" t="s">
        <v>124</v>
      </c>
      <c r="H163" s="209">
        <v>16072.440000000001</v>
      </c>
      <c r="I163" s="210"/>
      <c r="J163" s="211">
        <f>ROUND(I163*H163,2)</f>
        <v>0</v>
      </c>
      <c r="K163" s="207" t="s">
        <v>125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126</v>
      </c>
      <c r="AT163" s="216" t="s">
        <v>121</v>
      </c>
      <c r="AU163" s="216" t="s">
        <v>82</v>
      </c>
      <c r="AY163" s="18" t="s">
        <v>119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126</v>
      </c>
      <c r="BM163" s="216" t="s">
        <v>339</v>
      </c>
    </row>
    <row r="164" s="2" customFormat="1">
      <c r="A164" s="39"/>
      <c r="B164" s="40"/>
      <c r="C164" s="41"/>
      <c r="D164" s="218" t="s">
        <v>128</v>
      </c>
      <c r="E164" s="41"/>
      <c r="F164" s="219" t="s">
        <v>340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128</v>
      </c>
      <c r="AU164" s="18" t="s">
        <v>82</v>
      </c>
    </row>
    <row r="165" s="13" customFormat="1">
      <c r="A165" s="13"/>
      <c r="B165" s="223"/>
      <c r="C165" s="224"/>
      <c r="D165" s="225" t="s">
        <v>130</v>
      </c>
      <c r="E165" s="224"/>
      <c r="F165" s="227" t="s">
        <v>341</v>
      </c>
      <c r="G165" s="224"/>
      <c r="H165" s="228">
        <v>16072.440000000001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130</v>
      </c>
      <c r="AU165" s="234" t="s">
        <v>82</v>
      </c>
      <c r="AV165" s="13" t="s">
        <v>82</v>
      </c>
      <c r="AW165" s="13" t="s">
        <v>4</v>
      </c>
      <c r="AX165" s="13" t="s">
        <v>80</v>
      </c>
      <c r="AY165" s="234" t="s">
        <v>119</v>
      </c>
    </row>
    <row r="166" s="2" customFormat="1" ht="62.7" customHeight="1">
      <c r="A166" s="39"/>
      <c r="B166" s="40"/>
      <c r="C166" s="205" t="s">
        <v>342</v>
      </c>
      <c r="D166" s="205" t="s">
        <v>121</v>
      </c>
      <c r="E166" s="206" t="s">
        <v>343</v>
      </c>
      <c r="F166" s="207" t="s">
        <v>344</v>
      </c>
      <c r="G166" s="208" t="s">
        <v>345</v>
      </c>
      <c r="H166" s="209">
        <v>2</v>
      </c>
      <c r="I166" s="210"/>
      <c r="J166" s="211">
        <f>ROUND(I166*H166,2)</f>
        <v>0</v>
      </c>
      <c r="K166" s="207" t="s">
        <v>125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126</v>
      </c>
      <c r="AT166" s="216" t="s">
        <v>121</v>
      </c>
      <c r="AU166" s="216" t="s">
        <v>82</v>
      </c>
      <c r="AY166" s="18" t="s">
        <v>119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126</v>
      </c>
      <c r="BM166" s="216" t="s">
        <v>346</v>
      </c>
    </row>
    <row r="167" s="2" customFormat="1">
      <c r="A167" s="39"/>
      <c r="B167" s="40"/>
      <c r="C167" s="41"/>
      <c r="D167" s="218" t="s">
        <v>128</v>
      </c>
      <c r="E167" s="41"/>
      <c r="F167" s="219" t="s">
        <v>347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128</v>
      </c>
      <c r="AU167" s="18" t="s">
        <v>82</v>
      </c>
    </row>
    <row r="168" s="2" customFormat="1" ht="44.25" customHeight="1">
      <c r="A168" s="39"/>
      <c r="B168" s="40"/>
      <c r="C168" s="205" t="s">
        <v>348</v>
      </c>
      <c r="D168" s="205" t="s">
        <v>121</v>
      </c>
      <c r="E168" s="206" t="s">
        <v>349</v>
      </c>
      <c r="F168" s="207" t="s">
        <v>350</v>
      </c>
      <c r="G168" s="208" t="s">
        <v>124</v>
      </c>
      <c r="H168" s="209">
        <v>267.87400000000002</v>
      </c>
      <c r="I168" s="210"/>
      <c r="J168" s="211">
        <f>ROUND(I168*H168,2)</f>
        <v>0</v>
      </c>
      <c r="K168" s="207" t="s">
        <v>125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126</v>
      </c>
      <c r="AT168" s="216" t="s">
        <v>121</v>
      </c>
      <c r="AU168" s="216" t="s">
        <v>82</v>
      </c>
      <c r="AY168" s="18" t="s">
        <v>119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126</v>
      </c>
      <c r="BM168" s="216" t="s">
        <v>351</v>
      </c>
    </row>
    <row r="169" s="2" customFormat="1">
      <c r="A169" s="39"/>
      <c r="B169" s="40"/>
      <c r="C169" s="41"/>
      <c r="D169" s="218" t="s">
        <v>128</v>
      </c>
      <c r="E169" s="41"/>
      <c r="F169" s="219" t="s">
        <v>352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128</v>
      </c>
      <c r="AU169" s="18" t="s">
        <v>82</v>
      </c>
    </row>
    <row r="170" s="2" customFormat="1" ht="24.15" customHeight="1">
      <c r="A170" s="39"/>
      <c r="B170" s="40"/>
      <c r="C170" s="205" t="s">
        <v>7</v>
      </c>
      <c r="D170" s="205" t="s">
        <v>121</v>
      </c>
      <c r="E170" s="206" t="s">
        <v>353</v>
      </c>
      <c r="F170" s="207" t="s">
        <v>354</v>
      </c>
      <c r="G170" s="208" t="s">
        <v>124</v>
      </c>
      <c r="H170" s="209">
        <v>267.87400000000002</v>
      </c>
      <c r="I170" s="210"/>
      <c r="J170" s="211">
        <f>ROUND(I170*H170,2)</f>
        <v>0</v>
      </c>
      <c r="K170" s="207" t="s">
        <v>125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126</v>
      </c>
      <c r="AT170" s="216" t="s">
        <v>121</v>
      </c>
      <c r="AU170" s="216" t="s">
        <v>82</v>
      </c>
      <c r="AY170" s="18" t="s">
        <v>119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126</v>
      </c>
      <c r="BM170" s="216" t="s">
        <v>355</v>
      </c>
    </row>
    <row r="171" s="2" customFormat="1">
      <c r="A171" s="39"/>
      <c r="B171" s="40"/>
      <c r="C171" s="41"/>
      <c r="D171" s="218" t="s">
        <v>128</v>
      </c>
      <c r="E171" s="41"/>
      <c r="F171" s="219" t="s">
        <v>356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128</v>
      </c>
      <c r="AU171" s="18" t="s">
        <v>82</v>
      </c>
    </row>
    <row r="172" s="2" customFormat="1" ht="33" customHeight="1">
      <c r="A172" s="39"/>
      <c r="B172" s="40"/>
      <c r="C172" s="205" t="s">
        <v>357</v>
      </c>
      <c r="D172" s="205" t="s">
        <v>121</v>
      </c>
      <c r="E172" s="206" t="s">
        <v>358</v>
      </c>
      <c r="F172" s="207" t="s">
        <v>359</v>
      </c>
      <c r="G172" s="208" t="s">
        <v>124</v>
      </c>
      <c r="H172" s="209">
        <v>16072.440000000001</v>
      </c>
      <c r="I172" s="210"/>
      <c r="J172" s="211">
        <f>ROUND(I172*H172,2)</f>
        <v>0</v>
      </c>
      <c r="K172" s="207" t="s">
        <v>125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126</v>
      </c>
      <c r="AT172" s="216" t="s">
        <v>121</v>
      </c>
      <c r="AU172" s="216" t="s">
        <v>82</v>
      </c>
      <c r="AY172" s="18" t="s">
        <v>119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126</v>
      </c>
      <c r="BM172" s="216" t="s">
        <v>360</v>
      </c>
    </row>
    <row r="173" s="2" customFormat="1">
      <c r="A173" s="39"/>
      <c r="B173" s="40"/>
      <c r="C173" s="41"/>
      <c r="D173" s="218" t="s">
        <v>128</v>
      </c>
      <c r="E173" s="41"/>
      <c r="F173" s="219" t="s">
        <v>361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128</v>
      </c>
      <c r="AU173" s="18" t="s">
        <v>82</v>
      </c>
    </row>
    <row r="174" s="13" customFormat="1">
      <c r="A174" s="13"/>
      <c r="B174" s="223"/>
      <c r="C174" s="224"/>
      <c r="D174" s="225" t="s">
        <v>130</v>
      </c>
      <c r="E174" s="224"/>
      <c r="F174" s="227" t="s">
        <v>341</v>
      </c>
      <c r="G174" s="224"/>
      <c r="H174" s="228">
        <v>16072.440000000001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130</v>
      </c>
      <c r="AU174" s="234" t="s">
        <v>82</v>
      </c>
      <c r="AV174" s="13" t="s">
        <v>82</v>
      </c>
      <c r="AW174" s="13" t="s">
        <v>4</v>
      </c>
      <c r="AX174" s="13" t="s">
        <v>80</v>
      </c>
      <c r="AY174" s="234" t="s">
        <v>119</v>
      </c>
    </row>
    <row r="175" s="2" customFormat="1" ht="24.15" customHeight="1">
      <c r="A175" s="39"/>
      <c r="B175" s="40"/>
      <c r="C175" s="205" t="s">
        <v>362</v>
      </c>
      <c r="D175" s="205" t="s">
        <v>121</v>
      </c>
      <c r="E175" s="206" t="s">
        <v>363</v>
      </c>
      <c r="F175" s="207" t="s">
        <v>364</v>
      </c>
      <c r="G175" s="208" t="s">
        <v>124</v>
      </c>
      <c r="H175" s="209">
        <v>267.87400000000002</v>
      </c>
      <c r="I175" s="210"/>
      <c r="J175" s="211">
        <f>ROUND(I175*H175,2)</f>
        <v>0</v>
      </c>
      <c r="K175" s="207" t="s">
        <v>125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126</v>
      </c>
      <c r="AT175" s="216" t="s">
        <v>121</v>
      </c>
      <c r="AU175" s="216" t="s">
        <v>82</v>
      </c>
      <c r="AY175" s="18" t="s">
        <v>119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126</v>
      </c>
      <c r="BM175" s="216" t="s">
        <v>365</v>
      </c>
    </row>
    <row r="176" s="2" customFormat="1">
      <c r="A176" s="39"/>
      <c r="B176" s="40"/>
      <c r="C176" s="41"/>
      <c r="D176" s="218" t="s">
        <v>128</v>
      </c>
      <c r="E176" s="41"/>
      <c r="F176" s="219" t="s">
        <v>366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128</v>
      </c>
      <c r="AU176" s="18" t="s">
        <v>82</v>
      </c>
    </row>
    <row r="177" s="2" customFormat="1" ht="37.8" customHeight="1">
      <c r="A177" s="39"/>
      <c r="B177" s="40"/>
      <c r="C177" s="205" t="s">
        <v>367</v>
      </c>
      <c r="D177" s="205" t="s">
        <v>121</v>
      </c>
      <c r="E177" s="206" t="s">
        <v>368</v>
      </c>
      <c r="F177" s="207" t="s">
        <v>369</v>
      </c>
      <c r="G177" s="208" t="s">
        <v>136</v>
      </c>
      <c r="H177" s="209">
        <v>8</v>
      </c>
      <c r="I177" s="210"/>
      <c r="J177" s="211">
        <f>ROUND(I177*H177,2)</f>
        <v>0</v>
      </c>
      <c r="K177" s="207" t="s">
        <v>125</v>
      </c>
      <c r="L177" s="45"/>
      <c r="M177" s="212" t="s">
        <v>19</v>
      </c>
      <c r="N177" s="213" t="s">
        <v>43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126</v>
      </c>
      <c r="AT177" s="216" t="s">
        <v>121</v>
      </c>
      <c r="AU177" s="216" t="s">
        <v>82</v>
      </c>
      <c r="AY177" s="18" t="s">
        <v>119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80</v>
      </c>
      <c r="BK177" s="217">
        <f>ROUND(I177*H177,2)</f>
        <v>0</v>
      </c>
      <c r="BL177" s="18" t="s">
        <v>126</v>
      </c>
      <c r="BM177" s="216" t="s">
        <v>370</v>
      </c>
    </row>
    <row r="178" s="2" customFormat="1">
      <c r="A178" s="39"/>
      <c r="B178" s="40"/>
      <c r="C178" s="41"/>
      <c r="D178" s="218" t="s">
        <v>128</v>
      </c>
      <c r="E178" s="41"/>
      <c r="F178" s="219" t="s">
        <v>371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128</v>
      </c>
      <c r="AU178" s="18" t="s">
        <v>82</v>
      </c>
    </row>
    <row r="179" s="2" customFormat="1" ht="44.25" customHeight="1">
      <c r="A179" s="39"/>
      <c r="B179" s="40"/>
      <c r="C179" s="205" t="s">
        <v>372</v>
      </c>
      <c r="D179" s="205" t="s">
        <v>121</v>
      </c>
      <c r="E179" s="206" t="s">
        <v>373</v>
      </c>
      <c r="F179" s="207" t="s">
        <v>374</v>
      </c>
      <c r="G179" s="208" t="s">
        <v>136</v>
      </c>
      <c r="H179" s="209">
        <v>480</v>
      </c>
      <c r="I179" s="210"/>
      <c r="J179" s="211">
        <f>ROUND(I179*H179,2)</f>
        <v>0</v>
      </c>
      <c r="K179" s="207" t="s">
        <v>125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126</v>
      </c>
      <c r="AT179" s="216" t="s">
        <v>121</v>
      </c>
      <c r="AU179" s="216" t="s">
        <v>82</v>
      </c>
      <c r="AY179" s="18" t="s">
        <v>119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126</v>
      </c>
      <c r="BM179" s="216" t="s">
        <v>375</v>
      </c>
    </row>
    <row r="180" s="2" customFormat="1">
      <c r="A180" s="39"/>
      <c r="B180" s="40"/>
      <c r="C180" s="41"/>
      <c r="D180" s="218" t="s">
        <v>128</v>
      </c>
      <c r="E180" s="41"/>
      <c r="F180" s="219" t="s">
        <v>376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128</v>
      </c>
      <c r="AU180" s="18" t="s">
        <v>82</v>
      </c>
    </row>
    <row r="181" s="13" customFormat="1">
      <c r="A181" s="13"/>
      <c r="B181" s="223"/>
      <c r="C181" s="224"/>
      <c r="D181" s="225" t="s">
        <v>130</v>
      </c>
      <c r="E181" s="224"/>
      <c r="F181" s="227" t="s">
        <v>377</v>
      </c>
      <c r="G181" s="224"/>
      <c r="H181" s="228">
        <v>480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130</v>
      </c>
      <c r="AU181" s="234" t="s">
        <v>82</v>
      </c>
      <c r="AV181" s="13" t="s">
        <v>82</v>
      </c>
      <c r="AW181" s="13" t="s">
        <v>4</v>
      </c>
      <c r="AX181" s="13" t="s">
        <v>80</v>
      </c>
      <c r="AY181" s="234" t="s">
        <v>119</v>
      </c>
    </row>
    <row r="182" s="2" customFormat="1" ht="37.8" customHeight="1">
      <c r="A182" s="39"/>
      <c r="B182" s="40"/>
      <c r="C182" s="205" t="s">
        <v>378</v>
      </c>
      <c r="D182" s="205" t="s">
        <v>121</v>
      </c>
      <c r="E182" s="206" t="s">
        <v>379</v>
      </c>
      <c r="F182" s="207" t="s">
        <v>380</v>
      </c>
      <c r="G182" s="208" t="s">
        <v>136</v>
      </c>
      <c r="H182" s="209">
        <v>8</v>
      </c>
      <c r="I182" s="210"/>
      <c r="J182" s="211">
        <f>ROUND(I182*H182,2)</f>
        <v>0</v>
      </c>
      <c r="K182" s="207" t="s">
        <v>125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126</v>
      </c>
      <c r="AT182" s="216" t="s">
        <v>121</v>
      </c>
      <c r="AU182" s="216" t="s">
        <v>82</v>
      </c>
      <c r="AY182" s="18" t="s">
        <v>119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126</v>
      </c>
      <c r="BM182" s="216" t="s">
        <v>381</v>
      </c>
    </row>
    <row r="183" s="2" customFormat="1">
      <c r="A183" s="39"/>
      <c r="B183" s="40"/>
      <c r="C183" s="41"/>
      <c r="D183" s="218" t="s">
        <v>128</v>
      </c>
      <c r="E183" s="41"/>
      <c r="F183" s="219" t="s">
        <v>382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128</v>
      </c>
      <c r="AU183" s="18" t="s">
        <v>82</v>
      </c>
    </row>
    <row r="184" s="2" customFormat="1" ht="37.8" customHeight="1">
      <c r="A184" s="39"/>
      <c r="B184" s="40"/>
      <c r="C184" s="205" t="s">
        <v>383</v>
      </c>
      <c r="D184" s="205" t="s">
        <v>121</v>
      </c>
      <c r="E184" s="206" t="s">
        <v>384</v>
      </c>
      <c r="F184" s="207" t="s">
        <v>385</v>
      </c>
      <c r="G184" s="208" t="s">
        <v>124</v>
      </c>
      <c r="H184" s="209">
        <v>91.5</v>
      </c>
      <c r="I184" s="210"/>
      <c r="J184" s="211">
        <f>ROUND(I184*H184,2)</f>
        <v>0</v>
      </c>
      <c r="K184" s="207" t="s">
        <v>125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4.0000000000000003E-05</v>
      </c>
      <c r="R184" s="214">
        <f>Q184*H184</f>
        <v>0.0036600000000000005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126</v>
      </c>
      <c r="AT184" s="216" t="s">
        <v>121</v>
      </c>
      <c r="AU184" s="216" t="s">
        <v>82</v>
      </c>
      <c r="AY184" s="18" t="s">
        <v>119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126</v>
      </c>
      <c r="BM184" s="216" t="s">
        <v>386</v>
      </c>
    </row>
    <row r="185" s="2" customFormat="1">
      <c r="A185" s="39"/>
      <c r="B185" s="40"/>
      <c r="C185" s="41"/>
      <c r="D185" s="218" t="s">
        <v>128</v>
      </c>
      <c r="E185" s="41"/>
      <c r="F185" s="219" t="s">
        <v>387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128</v>
      </c>
      <c r="AU185" s="18" t="s">
        <v>82</v>
      </c>
    </row>
    <row r="186" s="13" customFormat="1">
      <c r="A186" s="13"/>
      <c r="B186" s="223"/>
      <c r="C186" s="224"/>
      <c r="D186" s="225" t="s">
        <v>130</v>
      </c>
      <c r="E186" s="226" t="s">
        <v>19</v>
      </c>
      <c r="F186" s="227" t="s">
        <v>388</v>
      </c>
      <c r="G186" s="224"/>
      <c r="H186" s="228">
        <v>91.5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130</v>
      </c>
      <c r="AU186" s="234" t="s">
        <v>82</v>
      </c>
      <c r="AV186" s="13" t="s">
        <v>82</v>
      </c>
      <c r="AW186" s="13" t="s">
        <v>33</v>
      </c>
      <c r="AX186" s="13" t="s">
        <v>80</v>
      </c>
      <c r="AY186" s="234" t="s">
        <v>119</v>
      </c>
    </row>
    <row r="187" s="2" customFormat="1" ht="37.8" customHeight="1">
      <c r="A187" s="39"/>
      <c r="B187" s="40"/>
      <c r="C187" s="205" t="s">
        <v>389</v>
      </c>
      <c r="D187" s="205" t="s">
        <v>121</v>
      </c>
      <c r="E187" s="206" t="s">
        <v>390</v>
      </c>
      <c r="F187" s="207" t="s">
        <v>391</v>
      </c>
      <c r="G187" s="208" t="s">
        <v>136</v>
      </c>
      <c r="H187" s="209">
        <v>30</v>
      </c>
      <c r="I187" s="210"/>
      <c r="J187" s="211">
        <f>ROUND(I187*H187,2)</f>
        <v>0</v>
      </c>
      <c r="K187" s="207" t="s">
        <v>125</v>
      </c>
      <c r="L187" s="45"/>
      <c r="M187" s="212" t="s">
        <v>19</v>
      </c>
      <c r="N187" s="213" t="s">
        <v>43</v>
      </c>
      <c r="O187" s="85"/>
      <c r="P187" s="214">
        <f>O187*H187</f>
        <v>0</v>
      </c>
      <c r="Q187" s="214">
        <v>0.00033</v>
      </c>
      <c r="R187" s="214">
        <f>Q187*H187</f>
        <v>0.0098999999999999991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126</v>
      </c>
      <c r="AT187" s="216" t="s">
        <v>121</v>
      </c>
      <c r="AU187" s="216" t="s">
        <v>82</v>
      </c>
      <c r="AY187" s="18" t="s">
        <v>119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80</v>
      </c>
      <c r="BK187" s="217">
        <f>ROUND(I187*H187,2)</f>
        <v>0</v>
      </c>
      <c r="BL187" s="18" t="s">
        <v>126</v>
      </c>
      <c r="BM187" s="216" t="s">
        <v>392</v>
      </c>
    </row>
    <row r="188" s="2" customFormat="1">
      <c r="A188" s="39"/>
      <c r="B188" s="40"/>
      <c r="C188" s="41"/>
      <c r="D188" s="218" t="s">
        <v>128</v>
      </c>
      <c r="E188" s="41"/>
      <c r="F188" s="219" t="s">
        <v>393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128</v>
      </c>
      <c r="AU188" s="18" t="s">
        <v>82</v>
      </c>
    </row>
    <row r="189" s="13" customFormat="1">
      <c r="A189" s="13"/>
      <c r="B189" s="223"/>
      <c r="C189" s="224"/>
      <c r="D189" s="225" t="s">
        <v>130</v>
      </c>
      <c r="E189" s="226" t="s">
        <v>19</v>
      </c>
      <c r="F189" s="227" t="s">
        <v>394</v>
      </c>
      <c r="G189" s="224"/>
      <c r="H189" s="228">
        <v>30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130</v>
      </c>
      <c r="AU189" s="234" t="s">
        <v>82</v>
      </c>
      <c r="AV189" s="13" t="s">
        <v>82</v>
      </c>
      <c r="AW189" s="13" t="s">
        <v>33</v>
      </c>
      <c r="AX189" s="13" t="s">
        <v>80</v>
      </c>
      <c r="AY189" s="234" t="s">
        <v>119</v>
      </c>
    </row>
    <row r="190" s="2" customFormat="1" ht="24.15" customHeight="1">
      <c r="A190" s="39"/>
      <c r="B190" s="40"/>
      <c r="C190" s="249" t="s">
        <v>395</v>
      </c>
      <c r="D190" s="249" t="s">
        <v>289</v>
      </c>
      <c r="E190" s="250" t="s">
        <v>396</v>
      </c>
      <c r="F190" s="251" t="s">
        <v>397</v>
      </c>
      <c r="G190" s="252" t="s">
        <v>159</v>
      </c>
      <c r="H190" s="253">
        <v>0.019</v>
      </c>
      <c r="I190" s="254"/>
      <c r="J190" s="255">
        <f>ROUND(I190*H190,2)</f>
        <v>0</v>
      </c>
      <c r="K190" s="251" t="s">
        <v>125</v>
      </c>
      <c r="L190" s="256"/>
      <c r="M190" s="257" t="s">
        <v>19</v>
      </c>
      <c r="N190" s="258" t="s">
        <v>43</v>
      </c>
      <c r="O190" s="85"/>
      <c r="P190" s="214">
        <f>O190*H190</f>
        <v>0</v>
      </c>
      <c r="Q190" s="214">
        <v>1</v>
      </c>
      <c r="R190" s="214">
        <f>Q190*H190</f>
        <v>0.019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173</v>
      </c>
      <c r="AT190" s="216" t="s">
        <v>289</v>
      </c>
      <c r="AU190" s="216" t="s">
        <v>82</v>
      </c>
      <c r="AY190" s="18" t="s">
        <v>119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126</v>
      </c>
      <c r="BM190" s="216" t="s">
        <v>398</v>
      </c>
    </row>
    <row r="191" s="13" customFormat="1">
      <c r="A191" s="13"/>
      <c r="B191" s="223"/>
      <c r="C191" s="224"/>
      <c r="D191" s="225" t="s">
        <v>130</v>
      </c>
      <c r="E191" s="224"/>
      <c r="F191" s="227" t="s">
        <v>399</v>
      </c>
      <c r="G191" s="224"/>
      <c r="H191" s="228">
        <v>0.019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130</v>
      </c>
      <c r="AU191" s="234" t="s">
        <v>82</v>
      </c>
      <c r="AV191" s="13" t="s">
        <v>82</v>
      </c>
      <c r="AW191" s="13" t="s">
        <v>4</v>
      </c>
      <c r="AX191" s="13" t="s">
        <v>80</v>
      </c>
      <c r="AY191" s="234" t="s">
        <v>119</v>
      </c>
    </row>
    <row r="192" s="12" customFormat="1" ht="22.8" customHeight="1">
      <c r="A192" s="12"/>
      <c r="B192" s="189"/>
      <c r="C192" s="190"/>
      <c r="D192" s="191" t="s">
        <v>71</v>
      </c>
      <c r="E192" s="203" t="s">
        <v>400</v>
      </c>
      <c r="F192" s="203" t="s">
        <v>401</v>
      </c>
      <c r="G192" s="190"/>
      <c r="H192" s="190"/>
      <c r="I192" s="193"/>
      <c r="J192" s="204">
        <f>BK192</f>
        <v>0</v>
      </c>
      <c r="K192" s="190"/>
      <c r="L192" s="195"/>
      <c r="M192" s="196"/>
      <c r="N192" s="197"/>
      <c r="O192" s="197"/>
      <c r="P192" s="198">
        <f>SUM(P193:P194)</f>
        <v>0</v>
      </c>
      <c r="Q192" s="197"/>
      <c r="R192" s="198">
        <f>SUM(R193:R194)</f>
        <v>0</v>
      </c>
      <c r="S192" s="197"/>
      <c r="T192" s="199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0" t="s">
        <v>80</v>
      </c>
      <c r="AT192" s="201" t="s">
        <v>71</v>
      </c>
      <c r="AU192" s="201" t="s">
        <v>80</v>
      </c>
      <c r="AY192" s="200" t="s">
        <v>119</v>
      </c>
      <c r="BK192" s="202">
        <f>SUM(BK193:BK194)</f>
        <v>0</v>
      </c>
    </row>
    <row r="193" s="2" customFormat="1" ht="62.7" customHeight="1">
      <c r="A193" s="39"/>
      <c r="B193" s="40"/>
      <c r="C193" s="205" t="s">
        <v>402</v>
      </c>
      <c r="D193" s="205" t="s">
        <v>121</v>
      </c>
      <c r="E193" s="206" t="s">
        <v>403</v>
      </c>
      <c r="F193" s="207" t="s">
        <v>404</v>
      </c>
      <c r="G193" s="208" t="s">
        <v>159</v>
      </c>
      <c r="H193" s="209">
        <v>31.413</v>
      </c>
      <c r="I193" s="210"/>
      <c r="J193" s="211">
        <f>ROUND(I193*H193,2)</f>
        <v>0</v>
      </c>
      <c r="K193" s="207" t="s">
        <v>125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126</v>
      </c>
      <c r="AT193" s="216" t="s">
        <v>121</v>
      </c>
      <c r="AU193" s="216" t="s">
        <v>82</v>
      </c>
      <c r="AY193" s="18" t="s">
        <v>119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126</v>
      </c>
      <c r="BM193" s="216" t="s">
        <v>405</v>
      </c>
    </row>
    <row r="194" s="2" customFormat="1">
      <c r="A194" s="39"/>
      <c r="B194" s="40"/>
      <c r="C194" s="41"/>
      <c r="D194" s="218" t="s">
        <v>128</v>
      </c>
      <c r="E194" s="41"/>
      <c r="F194" s="219" t="s">
        <v>406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128</v>
      </c>
      <c r="AU194" s="18" t="s">
        <v>82</v>
      </c>
    </row>
    <row r="195" s="12" customFormat="1" ht="25.92" customHeight="1">
      <c r="A195" s="12"/>
      <c r="B195" s="189"/>
      <c r="C195" s="190"/>
      <c r="D195" s="191" t="s">
        <v>71</v>
      </c>
      <c r="E195" s="192" t="s">
        <v>183</v>
      </c>
      <c r="F195" s="192" t="s">
        <v>184</v>
      </c>
      <c r="G195" s="190"/>
      <c r="H195" s="190"/>
      <c r="I195" s="193"/>
      <c r="J195" s="194">
        <f>BK195</f>
        <v>0</v>
      </c>
      <c r="K195" s="190"/>
      <c r="L195" s="195"/>
      <c r="M195" s="196"/>
      <c r="N195" s="197"/>
      <c r="O195" s="197"/>
      <c r="P195" s="198">
        <f>P196+P214+P225+P230+P246+P256+P265+P290</f>
        <v>0</v>
      </c>
      <c r="Q195" s="197"/>
      <c r="R195" s="198">
        <f>R196+R214+R225+R230+R246+R256+R265+R290</f>
        <v>14.260557149999999</v>
      </c>
      <c r="S195" s="197"/>
      <c r="T195" s="199">
        <f>T196+T214+T225+T230+T246+T256+T265+T290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0" t="s">
        <v>82</v>
      </c>
      <c r="AT195" s="201" t="s">
        <v>71</v>
      </c>
      <c r="AU195" s="201" t="s">
        <v>72</v>
      </c>
      <c r="AY195" s="200" t="s">
        <v>119</v>
      </c>
      <c r="BK195" s="202">
        <f>BK196+BK214+BK225+BK230+BK246+BK256+BK265+BK290</f>
        <v>0</v>
      </c>
    </row>
    <row r="196" s="12" customFormat="1" ht="22.8" customHeight="1">
      <c r="A196" s="12"/>
      <c r="B196" s="189"/>
      <c r="C196" s="190"/>
      <c r="D196" s="191" t="s">
        <v>71</v>
      </c>
      <c r="E196" s="203" t="s">
        <v>407</v>
      </c>
      <c r="F196" s="203" t="s">
        <v>408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SUM(P197:P213)</f>
        <v>0</v>
      </c>
      <c r="Q196" s="197"/>
      <c r="R196" s="198">
        <f>SUM(R197:R213)</f>
        <v>0.62950450000000002</v>
      </c>
      <c r="S196" s="197"/>
      <c r="T196" s="199">
        <f>SUM(T197:T213)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82</v>
      </c>
      <c r="AT196" s="201" t="s">
        <v>71</v>
      </c>
      <c r="AU196" s="201" t="s">
        <v>80</v>
      </c>
      <c r="AY196" s="200" t="s">
        <v>119</v>
      </c>
      <c r="BK196" s="202">
        <f>SUM(BK197:BK213)</f>
        <v>0</v>
      </c>
    </row>
    <row r="197" s="2" customFormat="1" ht="66.75" customHeight="1">
      <c r="A197" s="39"/>
      <c r="B197" s="40"/>
      <c r="C197" s="205" t="s">
        <v>409</v>
      </c>
      <c r="D197" s="205" t="s">
        <v>121</v>
      </c>
      <c r="E197" s="206" t="s">
        <v>410</v>
      </c>
      <c r="F197" s="207" t="s">
        <v>411</v>
      </c>
      <c r="G197" s="208" t="s">
        <v>124</v>
      </c>
      <c r="H197" s="209">
        <v>183</v>
      </c>
      <c r="I197" s="210"/>
      <c r="J197" s="211">
        <f>ROUND(I197*H197,2)</f>
        <v>0</v>
      </c>
      <c r="K197" s="207" t="s">
        <v>125</v>
      </c>
      <c r="L197" s="45"/>
      <c r="M197" s="212" t="s">
        <v>19</v>
      </c>
      <c r="N197" s="213" t="s">
        <v>43</v>
      </c>
      <c r="O197" s="85"/>
      <c r="P197" s="214">
        <f>O197*H197</f>
        <v>0</v>
      </c>
      <c r="Q197" s="214">
        <v>8.0000000000000007E-05</v>
      </c>
      <c r="R197" s="214">
        <f>Q197*H197</f>
        <v>0.014640000000000002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190</v>
      </c>
      <c r="AT197" s="216" t="s">
        <v>121</v>
      </c>
      <c r="AU197" s="216" t="s">
        <v>82</v>
      </c>
      <c r="AY197" s="18" t="s">
        <v>119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80</v>
      </c>
      <c r="BK197" s="217">
        <f>ROUND(I197*H197,2)</f>
        <v>0</v>
      </c>
      <c r="BL197" s="18" t="s">
        <v>190</v>
      </c>
      <c r="BM197" s="216" t="s">
        <v>412</v>
      </c>
    </row>
    <row r="198" s="2" customFormat="1">
      <c r="A198" s="39"/>
      <c r="B198" s="40"/>
      <c r="C198" s="41"/>
      <c r="D198" s="218" t="s">
        <v>128</v>
      </c>
      <c r="E198" s="41"/>
      <c r="F198" s="219" t="s">
        <v>413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128</v>
      </c>
      <c r="AU198" s="18" t="s">
        <v>82</v>
      </c>
    </row>
    <row r="199" s="13" customFormat="1">
      <c r="A199" s="13"/>
      <c r="B199" s="223"/>
      <c r="C199" s="224"/>
      <c r="D199" s="225" t="s">
        <v>130</v>
      </c>
      <c r="E199" s="226" t="s">
        <v>19</v>
      </c>
      <c r="F199" s="227" t="s">
        <v>414</v>
      </c>
      <c r="G199" s="224"/>
      <c r="H199" s="228">
        <v>183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130</v>
      </c>
      <c r="AU199" s="234" t="s">
        <v>82</v>
      </c>
      <c r="AV199" s="13" t="s">
        <v>82</v>
      </c>
      <c r="AW199" s="13" t="s">
        <v>33</v>
      </c>
      <c r="AX199" s="13" t="s">
        <v>80</v>
      </c>
      <c r="AY199" s="234" t="s">
        <v>119</v>
      </c>
    </row>
    <row r="200" s="2" customFormat="1" ht="24.15" customHeight="1">
      <c r="A200" s="39"/>
      <c r="B200" s="40"/>
      <c r="C200" s="249" t="s">
        <v>415</v>
      </c>
      <c r="D200" s="249" t="s">
        <v>289</v>
      </c>
      <c r="E200" s="250" t="s">
        <v>416</v>
      </c>
      <c r="F200" s="251" t="s">
        <v>417</v>
      </c>
      <c r="G200" s="252" t="s">
        <v>124</v>
      </c>
      <c r="H200" s="253">
        <v>213.28700000000001</v>
      </c>
      <c r="I200" s="254"/>
      <c r="J200" s="255">
        <f>ROUND(I200*H200,2)</f>
        <v>0</v>
      </c>
      <c r="K200" s="251" t="s">
        <v>125</v>
      </c>
      <c r="L200" s="256"/>
      <c r="M200" s="257" t="s">
        <v>19</v>
      </c>
      <c r="N200" s="258" t="s">
        <v>43</v>
      </c>
      <c r="O200" s="85"/>
      <c r="P200" s="214">
        <f>O200*H200</f>
        <v>0</v>
      </c>
      <c r="Q200" s="214">
        <v>0.0025000000000000001</v>
      </c>
      <c r="R200" s="214">
        <f>Q200*H200</f>
        <v>0.53321750000000001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415</v>
      </c>
      <c r="AT200" s="216" t="s">
        <v>289</v>
      </c>
      <c r="AU200" s="216" t="s">
        <v>82</v>
      </c>
      <c r="AY200" s="18" t="s">
        <v>119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190</v>
      </c>
      <c r="BM200" s="216" t="s">
        <v>418</v>
      </c>
    </row>
    <row r="201" s="13" customFormat="1">
      <c r="A201" s="13"/>
      <c r="B201" s="223"/>
      <c r="C201" s="224"/>
      <c r="D201" s="225" t="s">
        <v>130</v>
      </c>
      <c r="E201" s="224"/>
      <c r="F201" s="227" t="s">
        <v>419</v>
      </c>
      <c r="G201" s="224"/>
      <c r="H201" s="228">
        <v>213.28700000000001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130</v>
      </c>
      <c r="AU201" s="234" t="s">
        <v>82</v>
      </c>
      <c r="AV201" s="13" t="s">
        <v>82</v>
      </c>
      <c r="AW201" s="13" t="s">
        <v>4</v>
      </c>
      <c r="AX201" s="13" t="s">
        <v>80</v>
      </c>
      <c r="AY201" s="234" t="s">
        <v>119</v>
      </c>
    </row>
    <row r="202" s="2" customFormat="1" ht="49.05" customHeight="1">
      <c r="A202" s="39"/>
      <c r="B202" s="40"/>
      <c r="C202" s="205" t="s">
        <v>420</v>
      </c>
      <c r="D202" s="205" t="s">
        <v>121</v>
      </c>
      <c r="E202" s="206" t="s">
        <v>421</v>
      </c>
      <c r="F202" s="207" t="s">
        <v>422</v>
      </c>
      <c r="G202" s="208" t="s">
        <v>124</v>
      </c>
      <c r="H202" s="209">
        <v>21.100000000000001</v>
      </c>
      <c r="I202" s="210"/>
      <c r="J202" s="211">
        <f>ROUND(I202*H202,2)</f>
        <v>0</v>
      </c>
      <c r="K202" s="207" t="s">
        <v>125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0.00076999999999999996</v>
      </c>
      <c r="R202" s="214">
        <f>Q202*H202</f>
        <v>0.016247000000000001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190</v>
      </c>
      <c r="AT202" s="216" t="s">
        <v>121</v>
      </c>
      <c r="AU202" s="216" t="s">
        <v>82</v>
      </c>
      <c r="AY202" s="18" t="s">
        <v>119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190</v>
      </c>
      <c r="BM202" s="216" t="s">
        <v>423</v>
      </c>
    </row>
    <row r="203" s="2" customFormat="1">
      <c r="A203" s="39"/>
      <c r="B203" s="40"/>
      <c r="C203" s="41"/>
      <c r="D203" s="218" t="s">
        <v>128</v>
      </c>
      <c r="E203" s="41"/>
      <c r="F203" s="219" t="s">
        <v>424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128</v>
      </c>
      <c r="AU203" s="18" t="s">
        <v>82</v>
      </c>
    </row>
    <row r="204" s="13" customFormat="1">
      <c r="A204" s="13"/>
      <c r="B204" s="223"/>
      <c r="C204" s="224"/>
      <c r="D204" s="225" t="s">
        <v>130</v>
      </c>
      <c r="E204" s="226" t="s">
        <v>19</v>
      </c>
      <c r="F204" s="227" t="s">
        <v>425</v>
      </c>
      <c r="G204" s="224"/>
      <c r="H204" s="228">
        <v>6.0999999999999996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130</v>
      </c>
      <c r="AU204" s="234" t="s">
        <v>82</v>
      </c>
      <c r="AV204" s="13" t="s">
        <v>82</v>
      </c>
      <c r="AW204" s="13" t="s">
        <v>33</v>
      </c>
      <c r="AX204" s="13" t="s">
        <v>72</v>
      </c>
      <c r="AY204" s="234" t="s">
        <v>119</v>
      </c>
    </row>
    <row r="205" s="13" customFormat="1">
      <c r="A205" s="13"/>
      <c r="B205" s="223"/>
      <c r="C205" s="224"/>
      <c r="D205" s="225" t="s">
        <v>130</v>
      </c>
      <c r="E205" s="226" t="s">
        <v>19</v>
      </c>
      <c r="F205" s="227" t="s">
        <v>426</v>
      </c>
      <c r="G205" s="224"/>
      <c r="H205" s="228">
        <v>15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130</v>
      </c>
      <c r="AU205" s="234" t="s">
        <v>82</v>
      </c>
      <c r="AV205" s="13" t="s">
        <v>82</v>
      </c>
      <c r="AW205" s="13" t="s">
        <v>33</v>
      </c>
      <c r="AX205" s="13" t="s">
        <v>72</v>
      </c>
      <c r="AY205" s="234" t="s">
        <v>119</v>
      </c>
    </row>
    <row r="206" s="14" customFormat="1">
      <c r="A206" s="14"/>
      <c r="B206" s="235"/>
      <c r="C206" s="236"/>
      <c r="D206" s="225" t="s">
        <v>130</v>
      </c>
      <c r="E206" s="237" t="s">
        <v>19</v>
      </c>
      <c r="F206" s="238" t="s">
        <v>148</v>
      </c>
      <c r="G206" s="236"/>
      <c r="H206" s="239">
        <v>21.100000000000001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130</v>
      </c>
      <c r="AU206" s="245" t="s">
        <v>82</v>
      </c>
      <c r="AV206" s="14" t="s">
        <v>126</v>
      </c>
      <c r="AW206" s="14" t="s">
        <v>33</v>
      </c>
      <c r="AX206" s="14" t="s">
        <v>80</v>
      </c>
      <c r="AY206" s="245" t="s">
        <v>119</v>
      </c>
    </row>
    <row r="207" s="2" customFormat="1" ht="24.15" customHeight="1">
      <c r="A207" s="39"/>
      <c r="B207" s="40"/>
      <c r="C207" s="249" t="s">
        <v>427</v>
      </c>
      <c r="D207" s="249" t="s">
        <v>289</v>
      </c>
      <c r="E207" s="250" t="s">
        <v>416</v>
      </c>
      <c r="F207" s="251" t="s">
        <v>417</v>
      </c>
      <c r="G207" s="252" t="s">
        <v>124</v>
      </c>
      <c r="H207" s="253">
        <v>25.32</v>
      </c>
      <c r="I207" s="254"/>
      <c r="J207" s="255">
        <f>ROUND(I207*H207,2)</f>
        <v>0</v>
      </c>
      <c r="K207" s="251" t="s">
        <v>125</v>
      </c>
      <c r="L207" s="256"/>
      <c r="M207" s="257" t="s">
        <v>19</v>
      </c>
      <c r="N207" s="258" t="s">
        <v>43</v>
      </c>
      <c r="O207" s="85"/>
      <c r="P207" s="214">
        <f>O207*H207</f>
        <v>0</v>
      </c>
      <c r="Q207" s="214">
        <v>0.0025000000000000001</v>
      </c>
      <c r="R207" s="214">
        <f>Q207*H207</f>
        <v>0.063299999999999995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415</v>
      </c>
      <c r="AT207" s="216" t="s">
        <v>289</v>
      </c>
      <c r="AU207" s="216" t="s">
        <v>82</v>
      </c>
      <c r="AY207" s="18" t="s">
        <v>119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190</v>
      </c>
      <c r="BM207" s="216" t="s">
        <v>428</v>
      </c>
    </row>
    <row r="208" s="13" customFormat="1">
      <c r="A208" s="13"/>
      <c r="B208" s="223"/>
      <c r="C208" s="224"/>
      <c r="D208" s="225" t="s">
        <v>130</v>
      </c>
      <c r="E208" s="224"/>
      <c r="F208" s="227" t="s">
        <v>429</v>
      </c>
      <c r="G208" s="224"/>
      <c r="H208" s="228">
        <v>25.32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130</v>
      </c>
      <c r="AU208" s="234" t="s">
        <v>82</v>
      </c>
      <c r="AV208" s="13" t="s">
        <v>82</v>
      </c>
      <c r="AW208" s="13" t="s">
        <v>4</v>
      </c>
      <c r="AX208" s="13" t="s">
        <v>80</v>
      </c>
      <c r="AY208" s="234" t="s">
        <v>119</v>
      </c>
    </row>
    <row r="209" s="2" customFormat="1" ht="44.25" customHeight="1">
      <c r="A209" s="39"/>
      <c r="B209" s="40"/>
      <c r="C209" s="205" t="s">
        <v>430</v>
      </c>
      <c r="D209" s="205" t="s">
        <v>121</v>
      </c>
      <c r="E209" s="206" t="s">
        <v>431</v>
      </c>
      <c r="F209" s="207" t="s">
        <v>432</v>
      </c>
      <c r="G209" s="208" t="s">
        <v>345</v>
      </c>
      <c r="H209" s="209">
        <v>2</v>
      </c>
      <c r="I209" s="210"/>
      <c r="J209" s="211">
        <f>ROUND(I209*H209,2)</f>
        <v>0</v>
      </c>
      <c r="K209" s="207" t="s">
        <v>125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5.0000000000000002E-05</v>
      </c>
      <c r="R209" s="214">
        <f>Q209*H209</f>
        <v>0.00010000000000000001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190</v>
      </c>
      <c r="AT209" s="216" t="s">
        <v>121</v>
      </c>
      <c r="AU209" s="216" t="s">
        <v>82</v>
      </c>
      <c r="AY209" s="18" t="s">
        <v>119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190</v>
      </c>
      <c r="BM209" s="216" t="s">
        <v>433</v>
      </c>
    </row>
    <row r="210" s="2" customFormat="1">
      <c r="A210" s="39"/>
      <c r="B210" s="40"/>
      <c r="C210" s="41"/>
      <c r="D210" s="218" t="s">
        <v>128</v>
      </c>
      <c r="E210" s="41"/>
      <c r="F210" s="219" t="s">
        <v>434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128</v>
      </c>
      <c r="AU210" s="18" t="s">
        <v>82</v>
      </c>
    </row>
    <row r="211" s="2" customFormat="1" ht="24.15" customHeight="1">
      <c r="A211" s="39"/>
      <c r="B211" s="40"/>
      <c r="C211" s="249" t="s">
        <v>435</v>
      </c>
      <c r="D211" s="249" t="s">
        <v>289</v>
      </c>
      <c r="E211" s="250" t="s">
        <v>436</v>
      </c>
      <c r="F211" s="251" t="s">
        <v>437</v>
      </c>
      <c r="G211" s="252" t="s">
        <v>345</v>
      </c>
      <c r="H211" s="253">
        <v>2</v>
      </c>
      <c r="I211" s="254"/>
      <c r="J211" s="255">
        <f>ROUND(I211*H211,2)</f>
        <v>0</v>
      </c>
      <c r="K211" s="251" t="s">
        <v>125</v>
      </c>
      <c r="L211" s="256"/>
      <c r="M211" s="257" t="s">
        <v>19</v>
      </c>
      <c r="N211" s="258" t="s">
        <v>43</v>
      </c>
      <c r="O211" s="85"/>
      <c r="P211" s="214">
        <f>O211*H211</f>
        <v>0</v>
      </c>
      <c r="Q211" s="214">
        <v>0.001</v>
      </c>
      <c r="R211" s="214">
        <f>Q211*H211</f>
        <v>0.002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415</v>
      </c>
      <c r="AT211" s="216" t="s">
        <v>289</v>
      </c>
      <c r="AU211" s="216" t="s">
        <v>82</v>
      </c>
      <c r="AY211" s="18" t="s">
        <v>119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190</v>
      </c>
      <c r="BM211" s="216" t="s">
        <v>438</v>
      </c>
    </row>
    <row r="212" s="2" customFormat="1" ht="49.05" customHeight="1">
      <c r="A212" s="39"/>
      <c r="B212" s="40"/>
      <c r="C212" s="205" t="s">
        <v>439</v>
      </c>
      <c r="D212" s="205" t="s">
        <v>121</v>
      </c>
      <c r="E212" s="206" t="s">
        <v>440</v>
      </c>
      <c r="F212" s="207" t="s">
        <v>441</v>
      </c>
      <c r="G212" s="208" t="s">
        <v>159</v>
      </c>
      <c r="H212" s="209">
        <v>0.63</v>
      </c>
      <c r="I212" s="210"/>
      <c r="J212" s="211">
        <f>ROUND(I212*H212,2)</f>
        <v>0</v>
      </c>
      <c r="K212" s="207" t="s">
        <v>125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190</v>
      </c>
      <c r="AT212" s="216" t="s">
        <v>121</v>
      </c>
      <c r="AU212" s="216" t="s">
        <v>82</v>
      </c>
      <c r="AY212" s="18" t="s">
        <v>119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190</v>
      </c>
      <c r="BM212" s="216" t="s">
        <v>442</v>
      </c>
    </row>
    <row r="213" s="2" customFormat="1">
      <c r="A213" s="39"/>
      <c r="B213" s="40"/>
      <c r="C213" s="41"/>
      <c r="D213" s="218" t="s">
        <v>128</v>
      </c>
      <c r="E213" s="41"/>
      <c r="F213" s="219" t="s">
        <v>443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128</v>
      </c>
      <c r="AU213" s="18" t="s">
        <v>82</v>
      </c>
    </row>
    <row r="214" s="12" customFormat="1" ht="22.8" customHeight="1">
      <c r="A214" s="12"/>
      <c r="B214" s="189"/>
      <c r="C214" s="190"/>
      <c r="D214" s="191" t="s">
        <v>71</v>
      </c>
      <c r="E214" s="203" t="s">
        <v>444</v>
      </c>
      <c r="F214" s="203" t="s">
        <v>445</v>
      </c>
      <c r="G214" s="190"/>
      <c r="H214" s="190"/>
      <c r="I214" s="193"/>
      <c r="J214" s="204">
        <f>BK214</f>
        <v>0</v>
      </c>
      <c r="K214" s="190"/>
      <c r="L214" s="195"/>
      <c r="M214" s="196"/>
      <c r="N214" s="197"/>
      <c r="O214" s="197"/>
      <c r="P214" s="198">
        <f>SUM(P215:P224)</f>
        <v>0</v>
      </c>
      <c r="Q214" s="197"/>
      <c r="R214" s="198">
        <f>SUM(R215:R224)</f>
        <v>0.34083750000000002</v>
      </c>
      <c r="S214" s="197"/>
      <c r="T214" s="199">
        <f>SUM(T215:T224)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0" t="s">
        <v>82</v>
      </c>
      <c r="AT214" s="201" t="s">
        <v>71</v>
      </c>
      <c r="AU214" s="201" t="s">
        <v>80</v>
      </c>
      <c r="AY214" s="200" t="s">
        <v>119</v>
      </c>
      <c r="BK214" s="202">
        <f>SUM(BK215:BK224)</f>
        <v>0</v>
      </c>
    </row>
    <row r="215" s="2" customFormat="1" ht="37.8" customHeight="1">
      <c r="A215" s="39"/>
      <c r="B215" s="40"/>
      <c r="C215" s="205" t="s">
        <v>446</v>
      </c>
      <c r="D215" s="205" t="s">
        <v>121</v>
      </c>
      <c r="E215" s="206" t="s">
        <v>447</v>
      </c>
      <c r="F215" s="207" t="s">
        <v>448</v>
      </c>
      <c r="G215" s="208" t="s">
        <v>124</v>
      </c>
      <c r="H215" s="209">
        <v>91.5</v>
      </c>
      <c r="I215" s="210"/>
      <c r="J215" s="211">
        <f>ROUND(I215*H215,2)</f>
        <v>0</v>
      </c>
      <c r="K215" s="207" t="s">
        <v>125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190</v>
      </c>
      <c r="AT215" s="216" t="s">
        <v>121</v>
      </c>
      <c r="AU215" s="216" t="s">
        <v>82</v>
      </c>
      <c r="AY215" s="18" t="s">
        <v>119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190</v>
      </c>
      <c r="BM215" s="216" t="s">
        <v>449</v>
      </c>
    </row>
    <row r="216" s="2" customFormat="1">
      <c r="A216" s="39"/>
      <c r="B216" s="40"/>
      <c r="C216" s="41"/>
      <c r="D216" s="218" t="s">
        <v>128</v>
      </c>
      <c r="E216" s="41"/>
      <c r="F216" s="219" t="s">
        <v>450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128</v>
      </c>
      <c r="AU216" s="18" t="s">
        <v>82</v>
      </c>
    </row>
    <row r="217" s="13" customFormat="1">
      <c r="A217" s="13"/>
      <c r="B217" s="223"/>
      <c r="C217" s="224"/>
      <c r="D217" s="225" t="s">
        <v>130</v>
      </c>
      <c r="E217" s="226" t="s">
        <v>19</v>
      </c>
      <c r="F217" s="227" t="s">
        <v>451</v>
      </c>
      <c r="G217" s="224"/>
      <c r="H217" s="228">
        <v>91.5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130</v>
      </c>
      <c r="AU217" s="234" t="s">
        <v>82</v>
      </c>
      <c r="AV217" s="13" t="s">
        <v>82</v>
      </c>
      <c r="AW217" s="13" t="s">
        <v>33</v>
      </c>
      <c r="AX217" s="13" t="s">
        <v>80</v>
      </c>
      <c r="AY217" s="234" t="s">
        <v>119</v>
      </c>
    </row>
    <row r="218" s="2" customFormat="1" ht="24.15" customHeight="1">
      <c r="A218" s="39"/>
      <c r="B218" s="40"/>
      <c r="C218" s="249" t="s">
        <v>452</v>
      </c>
      <c r="D218" s="249" t="s">
        <v>289</v>
      </c>
      <c r="E218" s="250" t="s">
        <v>453</v>
      </c>
      <c r="F218" s="251" t="s">
        <v>454</v>
      </c>
      <c r="G218" s="252" t="s">
        <v>124</v>
      </c>
      <c r="H218" s="253">
        <v>96.075000000000003</v>
      </c>
      <c r="I218" s="254"/>
      <c r="J218" s="255">
        <f>ROUND(I218*H218,2)</f>
        <v>0</v>
      </c>
      <c r="K218" s="251" t="s">
        <v>125</v>
      </c>
      <c r="L218" s="256"/>
      <c r="M218" s="257" t="s">
        <v>19</v>
      </c>
      <c r="N218" s="258" t="s">
        <v>43</v>
      </c>
      <c r="O218" s="85"/>
      <c r="P218" s="214">
        <f>O218*H218</f>
        <v>0</v>
      </c>
      <c r="Q218" s="214">
        <v>0.0035000000000000001</v>
      </c>
      <c r="R218" s="214">
        <f>Q218*H218</f>
        <v>0.33626250000000002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415</v>
      </c>
      <c r="AT218" s="216" t="s">
        <v>289</v>
      </c>
      <c r="AU218" s="216" t="s">
        <v>82</v>
      </c>
      <c r="AY218" s="18" t="s">
        <v>119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190</v>
      </c>
      <c r="BM218" s="216" t="s">
        <v>455</v>
      </c>
    </row>
    <row r="219" s="13" customFormat="1">
      <c r="A219" s="13"/>
      <c r="B219" s="223"/>
      <c r="C219" s="224"/>
      <c r="D219" s="225" t="s">
        <v>130</v>
      </c>
      <c r="E219" s="224"/>
      <c r="F219" s="227" t="s">
        <v>456</v>
      </c>
      <c r="G219" s="224"/>
      <c r="H219" s="228">
        <v>96.075000000000003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130</v>
      </c>
      <c r="AU219" s="234" t="s">
        <v>82</v>
      </c>
      <c r="AV219" s="13" t="s">
        <v>82</v>
      </c>
      <c r="AW219" s="13" t="s">
        <v>4</v>
      </c>
      <c r="AX219" s="13" t="s">
        <v>80</v>
      </c>
      <c r="AY219" s="234" t="s">
        <v>119</v>
      </c>
    </row>
    <row r="220" s="2" customFormat="1" ht="55.5" customHeight="1">
      <c r="A220" s="39"/>
      <c r="B220" s="40"/>
      <c r="C220" s="205" t="s">
        <v>457</v>
      </c>
      <c r="D220" s="205" t="s">
        <v>121</v>
      </c>
      <c r="E220" s="206" t="s">
        <v>458</v>
      </c>
      <c r="F220" s="207" t="s">
        <v>459</v>
      </c>
      <c r="G220" s="208" t="s">
        <v>124</v>
      </c>
      <c r="H220" s="209">
        <v>91.5</v>
      </c>
      <c r="I220" s="210"/>
      <c r="J220" s="211">
        <f>ROUND(I220*H220,2)</f>
        <v>0</v>
      </c>
      <c r="K220" s="207" t="s">
        <v>125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5.0000000000000002E-05</v>
      </c>
      <c r="R220" s="214">
        <f>Q220*H220</f>
        <v>0.0045750000000000001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190</v>
      </c>
      <c r="AT220" s="216" t="s">
        <v>121</v>
      </c>
      <c r="AU220" s="216" t="s">
        <v>82</v>
      </c>
      <c r="AY220" s="18" t="s">
        <v>119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190</v>
      </c>
      <c r="BM220" s="216" t="s">
        <v>460</v>
      </c>
    </row>
    <row r="221" s="2" customFormat="1">
      <c r="A221" s="39"/>
      <c r="B221" s="40"/>
      <c r="C221" s="41"/>
      <c r="D221" s="218" t="s">
        <v>128</v>
      </c>
      <c r="E221" s="41"/>
      <c r="F221" s="219" t="s">
        <v>461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128</v>
      </c>
      <c r="AU221" s="18" t="s">
        <v>82</v>
      </c>
    </row>
    <row r="222" s="13" customFormat="1">
      <c r="A222" s="13"/>
      <c r="B222" s="223"/>
      <c r="C222" s="224"/>
      <c r="D222" s="225" t="s">
        <v>130</v>
      </c>
      <c r="E222" s="226" t="s">
        <v>19</v>
      </c>
      <c r="F222" s="227" t="s">
        <v>451</v>
      </c>
      <c r="G222" s="224"/>
      <c r="H222" s="228">
        <v>91.5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130</v>
      </c>
      <c r="AU222" s="234" t="s">
        <v>82</v>
      </c>
      <c r="AV222" s="13" t="s">
        <v>82</v>
      </c>
      <c r="AW222" s="13" t="s">
        <v>33</v>
      </c>
      <c r="AX222" s="13" t="s">
        <v>80</v>
      </c>
      <c r="AY222" s="234" t="s">
        <v>119</v>
      </c>
    </row>
    <row r="223" s="2" customFormat="1" ht="55.5" customHeight="1">
      <c r="A223" s="39"/>
      <c r="B223" s="40"/>
      <c r="C223" s="205" t="s">
        <v>462</v>
      </c>
      <c r="D223" s="205" t="s">
        <v>121</v>
      </c>
      <c r="E223" s="206" t="s">
        <v>463</v>
      </c>
      <c r="F223" s="207" t="s">
        <v>464</v>
      </c>
      <c r="G223" s="208" t="s">
        <v>159</v>
      </c>
      <c r="H223" s="209">
        <v>0.34100000000000003</v>
      </c>
      <c r="I223" s="210"/>
      <c r="J223" s="211">
        <f>ROUND(I223*H223,2)</f>
        <v>0</v>
      </c>
      <c r="K223" s="207" t="s">
        <v>125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190</v>
      </c>
      <c r="AT223" s="216" t="s">
        <v>121</v>
      </c>
      <c r="AU223" s="216" t="s">
        <v>82</v>
      </c>
      <c r="AY223" s="18" t="s">
        <v>119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190</v>
      </c>
      <c r="BM223" s="216" t="s">
        <v>465</v>
      </c>
    </row>
    <row r="224" s="2" customFormat="1">
      <c r="A224" s="39"/>
      <c r="B224" s="40"/>
      <c r="C224" s="41"/>
      <c r="D224" s="218" t="s">
        <v>128</v>
      </c>
      <c r="E224" s="41"/>
      <c r="F224" s="219" t="s">
        <v>466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128</v>
      </c>
      <c r="AU224" s="18" t="s">
        <v>82</v>
      </c>
    </row>
    <row r="225" s="12" customFormat="1" ht="22.8" customHeight="1">
      <c r="A225" s="12"/>
      <c r="B225" s="189"/>
      <c r="C225" s="190"/>
      <c r="D225" s="191" t="s">
        <v>71</v>
      </c>
      <c r="E225" s="203" t="s">
        <v>467</v>
      </c>
      <c r="F225" s="203" t="s">
        <v>468</v>
      </c>
      <c r="G225" s="190"/>
      <c r="H225" s="190"/>
      <c r="I225" s="193"/>
      <c r="J225" s="204">
        <f>BK225</f>
        <v>0</v>
      </c>
      <c r="K225" s="190"/>
      <c r="L225" s="195"/>
      <c r="M225" s="196"/>
      <c r="N225" s="197"/>
      <c r="O225" s="197"/>
      <c r="P225" s="198">
        <f>SUM(P226:P229)</f>
        <v>0</v>
      </c>
      <c r="Q225" s="197"/>
      <c r="R225" s="198">
        <f>SUM(R226:R229)</f>
        <v>0.0042399999999999998</v>
      </c>
      <c r="S225" s="197"/>
      <c r="T225" s="199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82</v>
      </c>
      <c r="AT225" s="201" t="s">
        <v>71</v>
      </c>
      <c r="AU225" s="201" t="s">
        <v>80</v>
      </c>
      <c r="AY225" s="200" t="s">
        <v>119</v>
      </c>
      <c r="BK225" s="202">
        <f>SUM(BK226:BK229)</f>
        <v>0</v>
      </c>
    </row>
    <row r="226" s="2" customFormat="1" ht="24.15" customHeight="1">
      <c r="A226" s="39"/>
      <c r="B226" s="40"/>
      <c r="C226" s="205" t="s">
        <v>469</v>
      </c>
      <c r="D226" s="205" t="s">
        <v>121</v>
      </c>
      <c r="E226" s="206" t="s">
        <v>470</v>
      </c>
      <c r="F226" s="207" t="s">
        <v>471</v>
      </c>
      <c r="G226" s="208" t="s">
        <v>345</v>
      </c>
      <c r="H226" s="209">
        <v>2</v>
      </c>
      <c r="I226" s="210"/>
      <c r="J226" s="211">
        <f>ROUND(I226*H226,2)</f>
        <v>0</v>
      </c>
      <c r="K226" s="207" t="s">
        <v>125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0.0021199999999999999</v>
      </c>
      <c r="R226" s="214">
        <f>Q226*H226</f>
        <v>0.0042399999999999998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190</v>
      </c>
      <c r="AT226" s="216" t="s">
        <v>121</v>
      </c>
      <c r="AU226" s="216" t="s">
        <v>82</v>
      </c>
      <c r="AY226" s="18" t="s">
        <v>119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190</v>
      </c>
      <c r="BM226" s="216" t="s">
        <v>472</v>
      </c>
    </row>
    <row r="227" s="2" customFormat="1">
      <c r="A227" s="39"/>
      <c r="B227" s="40"/>
      <c r="C227" s="41"/>
      <c r="D227" s="218" t="s">
        <v>128</v>
      </c>
      <c r="E227" s="41"/>
      <c r="F227" s="219" t="s">
        <v>473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128</v>
      </c>
      <c r="AU227" s="18" t="s">
        <v>82</v>
      </c>
    </row>
    <row r="228" s="2" customFormat="1" ht="49.05" customHeight="1">
      <c r="A228" s="39"/>
      <c r="B228" s="40"/>
      <c r="C228" s="205" t="s">
        <v>474</v>
      </c>
      <c r="D228" s="205" t="s">
        <v>121</v>
      </c>
      <c r="E228" s="206" t="s">
        <v>475</v>
      </c>
      <c r="F228" s="207" t="s">
        <v>476</v>
      </c>
      <c r="G228" s="208" t="s">
        <v>159</v>
      </c>
      <c r="H228" s="209">
        <v>0.0040000000000000001</v>
      </c>
      <c r="I228" s="210"/>
      <c r="J228" s="211">
        <f>ROUND(I228*H228,2)</f>
        <v>0</v>
      </c>
      <c r="K228" s="207" t="s">
        <v>125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190</v>
      </c>
      <c r="AT228" s="216" t="s">
        <v>121</v>
      </c>
      <c r="AU228" s="216" t="s">
        <v>82</v>
      </c>
      <c r="AY228" s="18" t="s">
        <v>119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190</v>
      </c>
      <c r="BM228" s="216" t="s">
        <v>477</v>
      </c>
    </row>
    <row r="229" s="2" customFormat="1">
      <c r="A229" s="39"/>
      <c r="B229" s="40"/>
      <c r="C229" s="41"/>
      <c r="D229" s="218" t="s">
        <v>128</v>
      </c>
      <c r="E229" s="41"/>
      <c r="F229" s="219" t="s">
        <v>478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128</v>
      </c>
      <c r="AU229" s="18" t="s">
        <v>82</v>
      </c>
    </row>
    <row r="230" s="12" customFormat="1" ht="22.8" customHeight="1">
      <c r="A230" s="12"/>
      <c r="B230" s="189"/>
      <c r="C230" s="190"/>
      <c r="D230" s="191" t="s">
        <v>71</v>
      </c>
      <c r="E230" s="203" t="s">
        <v>479</v>
      </c>
      <c r="F230" s="203" t="s">
        <v>480</v>
      </c>
      <c r="G230" s="190"/>
      <c r="H230" s="190"/>
      <c r="I230" s="193"/>
      <c r="J230" s="204">
        <f>BK230</f>
        <v>0</v>
      </c>
      <c r="K230" s="190"/>
      <c r="L230" s="195"/>
      <c r="M230" s="196"/>
      <c r="N230" s="197"/>
      <c r="O230" s="197"/>
      <c r="P230" s="198">
        <f>SUM(P231:P245)</f>
        <v>0</v>
      </c>
      <c r="Q230" s="197"/>
      <c r="R230" s="198">
        <f>SUM(R231:R245)</f>
        <v>2.8945400799999996</v>
      </c>
      <c r="S230" s="197"/>
      <c r="T230" s="199">
        <f>SUM(T231:T245)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0" t="s">
        <v>82</v>
      </c>
      <c r="AT230" s="201" t="s">
        <v>71</v>
      </c>
      <c r="AU230" s="201" t="s">
        <v>80</v>
      </c>
      <c r="AY230" s="200" t="s">
        <v>119</v>
      </c>
      <c r="BK230" s="202">
        <f>SUM(BK231:BK245)</f>
        <v>0</v>
      </c>
    </row>
    <row r="231" s="2" customFormat="1" ht="37.8" customHeight="1">
      <c r="A231" s="39"/>
      <c r="B231" s="40"/>
      <c r="C231" s="205" t="s">
        <v>481</v>
      </c>
      <c r="D231" s="205" t="s">
        <v>121</v>
      </c>
      <c r="E231" s="206" t="s">
        <v>482</v>
      </c>
      <c r="F231" s="207" t="s">
        <v>483</v>
      </c>
      <c r="G231" s="208" t="s">
        <v>124</v>
      </c>
      <c r="H231" s="209">
        <v>91.5</v>
      </c>
      <c r="I231" s="210"/>
      <c r="J231" s="211">
        <f>ROUND(I231*H231,2)</f>
        <v>0</v>
      </c>
      <c r="K231" s="207" t="s">
        <v>125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0.015789999999999998</v>
      </c>
      <c r="R231" s="214">
        <f>Q231*H231</f>
        <v>1.4447849999999998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190</v>
      </c>
      <c r="AT231" s="216" t="s">
        <v>121</v>
      </c>
      <c r="AU231" s="216" t="s">
        <v>82</v>
      </c>
      <c r="AY231" s="18" t="s">
        <v>119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190</v>
      </c>
      <c r="BM231" s="216" t="s">
        <v>484</v>
      </c>
    </row>
    <row r="232" s="2" customFormat="1">
      <c r="A232" s="39"/>
      <c r="B232" s="40"/>
      <c r="C232" s="41"/>
      <c r="D232" s="218" t="s">
        <v>128</v>
      </c>
      <c r="E232" s="41"/>
      <c r="F232" s="219" t="s">
        <v>485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128</v>
      </c>
      <c r="AU232" s="18" t="s">
        <v>82</v>
      </c>
    </row>
    <row r="233" s="13" customFormat="1">
      <c r="A233" s="13"/>
      <c r="B233" s="223"/>
      <c r="C233" s="224"/>
      <c r="D233" s="225" t="s">
        <v>130</v>
      </c>
      <c r="E233" s="226" t="s">
        <v>19</v>
      </c>
      <c r="F233" s="227" t="s">
        <v>451</v>
      </c>
      <c r="G233" s="224"/>
      <c r="H233" s="228">
        <v>91.5</v>
      </c>
      <c r="I233" s="229"/>
      <c r="J233" s="224"/>
      <c r="K233" s="224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130</v>
      </c>
      <c r="AU233" s="234" t="s">
        <v>82</v>
      </c>
      <c r="AV233" s="13" t="s">
        <v>82</v>
      </c>
      <c r="AW233" s="13" t="s">
        <v>33</v>
      </c>
      <c r="AX233" s="13" t="s">
        <v>80</v>
      </c>
      <c r="AY233" s="234" t="s">
        <v>119</v>
      </c>
    </row>
    <row r="234" s="2" customFormat="1" ht="37.8" customHeight="1">
      <c r="A234" s="39"/>
      <c r="B234" s="40"/>
      <c r="C234" s="205" t="s">
        <v>486</v>
      </c>
      <c r="D234" s="205" t="s">
        <v>121</v>
      </c>
      <c r="E234" s="206" t="s">
        <v>487</v>
      </c>
      <c r="F234" s="207" t="s">
        <v>488</v>
      </c>
      <c r="G234" s="208" t="s">
        <v>124</v>
      </c>
      <c r="H234" s="209">
        <v>60.792000000000002</v>
      </c>
      <c r="I234" s="210"/>
      <c r="J234" s="211">
        <f>ROUND(I234*H234,2)</f>
        <v>0</v>
      </c>
      <c r="K234" s="207" t="s">
        <v>19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0.00059000000000000003</v>
      </c>
      <c r="R234" s="214">
        <f>Q234*H234</f>
        <v>0.035867280000000001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190</v>
      </c>
      <c r="AT234" s="216" t="s">
        <v>121</v>
      </c>
      <c r="AU234" s="216" t="s">
        <v>82</v>
      </c>
      <c r="AY234" s="18" t="s">
        <v>119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190</v>
      </c>
      <c r="BM234" s="216" t="s">
        <v>489</v>
      </c>
    </row>
    <row r="235" s="13" customFormat="1">
      <c r="A235" s="13"/>
      <c r="B235" s="223"/>
      <c r="C235" s="224"/>
      <c r="D235" s="225" t="s">
        <v>130</v>
      </c>
      <c r="E235" s="226" t="s">
        <v>19</v>
      </c>
      <c r="F235" s="227" t="s">
        <v>490</v>
      </c>
      <c r="G235" s="224"/>
      <c r="H235" s="228">
        <v>10.800000000000001</v>
      </c>
      <c r="I235" s="229"/>
      <c r="J235" s="224"/>
      <c r="K235" s="224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130</v>
      </c>
      <c r="AU235" s="234" t="s">
        <v>82</v>
      </c>
      <c r="AV235" s="13" t="s">
        <v>82</v>
      </c>
      <c r="AW235" s="13" t="s">
        <v>33</v>
      </c>
      <c r="AX235" s="13" t="s">
        <v>72</v>
      </c>
      <c r="AY235" s="234" t="s">
        <v>119</v>
      </c>
    </row>
    <row r="236" s="13" customFormat="1">
      <c r="A236" s="13"/>
      <c r="B236" s="223"/>
      <c r="C236" s="224"/>
      <c r="D236" s="225" t="s">
        <v>130</v>
      </c>
      <c r="E236" s="226" t="s">
        <v>19</v>
      </c>
      <c r="F236" s="227" t="s">
        <v>491</v>
      </c>
      <c r="G236" s="224"/>
      <c r="H236" s="228">
        <v>48.600000000000001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130</v>
      </c>
      <c r="AU236" s="234" t="s">
        <v>82</v>
      </c>
      <c r="AV236" s="13" t="s">
        <v>82</v>
      </c>
      <c r="AW236" s="13" t="s">
        <v>33</v>
      </c>
      <c r="AX236" s="13" t="s">
        <v>72</v>
      </c>
      <c r="AY236" s="234" t="s">
        <v>119</v>
      </c>
    </row>
    <row r="237" s="13" customFormat="1">
      <c r="A237" s="13"/>
      <c r="B237" s="223"/>
      <c r="C237" s="224"/>
      <c r="D237" s="225" t="s">
        <v>130</v>
      </c>
      <c r="E237" s="226" t="s">
        <v>19</v>
      </c>
      <c r="F237" s="227" t="s">
        <v>276</v>
      </c>
      <c r="G237" s="224"/>
      <c r="H237" s="228">
        <v>0.44400000000000001</v>
      </c>
      <c r="I237" s="229"/>
      <c r="J237" s="224"/>
      <c r="K237" s="224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130</v>
      </c>
      <c r="AU237" s="234" t="s">
        <v>82</v>
      </c>
      <c r="AV237" s="13" t="s">
        <v>82</v>
      </c>
      <c r="AW237" s="13" t="s">
        <v>33</v>
      </c>
      <c r="AX237" s="13" t="s">
        <v>72</v>
      </c>
      <c r="AY237" s="234" t="s">
        <v>119</v>
      </c>
    </row>
    <row r="238" s="13" customFormat="1">
      <c r="A238" s="13"/>
      <c r="B238" s="223"/>
      <c r="C238" s="224"/>
      <c r="D238" s="225" t="s">
        <v>130</v>
      </c>
      <c r="E238" s="226" t="s">
        <v>19</v>
      </c>
      <c r="F238" s="227" t="s">
        <v>277</v>
      </c>
      <c r="G238" s="224"/>
      <c r="H238" s="228">
        <v>-0.13200000000000001</v>
      </c>
      <c r="I238" s="229"/>
      <c r="J238" s="224"/>
      <c r="K238" s="224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130</v>
      </c>
      <c r="AU238" s="234" t="s">
        <v>82</v>
      </c>
      <c r="AV238" s="13" t="s">
        <v>82</v>
      </c>
      <c r="AW238" s="13" t="s">
        <v>33</v>
      </c>
      <c r="AX238" s="13" t="s">
        <v>72</v>
      </c>
      <c r="AY238" s="234" t="s">
        <v>119</v>
      </c>
    </row>
    <row r="239" s="13" customFormat="1">
      <c r="A239" s="13"/>
      <c r="B239" s="223"/>
      <c r="C239" s="224"/>
      <c r="D239" s="225" t="s">
        <v>130</v>
      </c>
      <c r="E239" s="226" t="s">
        <v>19</v>
      </c>
      <c r="F239" s="227" t="s">
        <v>278</v>
      </c>
      <c r="G239" s="224"/>
      <c r="H239" s="228">
        <v>1.44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130</v>
      </c>
      <c r="AU239" s="234" t="s">
        <v>82</v>
      </c>
      <c r="AV239" s="13" t="s">
        <v>82</v>
      </c>
      <c r="AW239" s="13" t="s">
        <v>33</v>
      </c>
      <c r="AX239" s="13" t="s">
        <v>72</v>
      </c>
      <c r="AY239" s="234" t="s">
        <v>119</v>
      </c>
    </row>
    <row r="240" s="13" customFormat="1">
      <c r="A240" s="13"/>
      <c r="B240" s="223"/>
      <c r="C240" s="224"/>
      <c r="D240" s="225" t="s">
        <v>130</v>
      </c>
      <c r="E240" s="226" t="s">
        <v>19</v>
      </c>
      <c r="F240" s="227" t="s">
        <v>279</v>
      </c>
      <c r="G240" s="224"/>
      <c r="H240" s="228">
        <v>-0.35999999999999999</v>
      </c>
      <c r="I240" s="229"/>
      <c r="J240" s="224"/>
      <c r="K240" s="224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130</v>
      </c>
      <c r="AU240" s="234" t="s">
        <v>82</v>
      </c>
      <c r="AV240" s="13" t="s">
        <v>82</v>
      </c>
      <c r="AW240" s="13" t="s">
        <v>33</v>
      </c>
      <c r="AX240" s="13" t="s">
        <v>72</v>
      </c>
      <c r="AY240" s="234" t="s">
        <v>119</v>
      </c>
    </row>
    <row r="241" s="14" customFormat="1">
      <c r="A241" s="14"/>
      <c r="B241" s="235"/>
      <c r="C241" s="236"/>
      <c r="D241" s="225" t="s">
        <v>130</v>
      </c>
      <c r="E241" s="237" t="s">
        <v>19</v>
      </c>
      <c r="F241" s="238" t="s">
        <v>148</v>
      </c>
      <c r="G241" s="236"/>
      <c r="H241" s="239">
        <v>60.792000000000009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130</v>
      </c>
      <c r="AU241" s="245" t="s">
        <v>82</v>
      </c>
      <c r="AV241" s="14" t="s">
        <v>126</v>
      </c>
      <c r="AW241" s="14" t="s">
        <v>33</v>
      </c>
      <c r="AX241" s="14" t="s">
        <v>80</v>
      </c>
      <c r="AY241" s="245" t="s">
        <v>119</v>
      </c>
    </row>
    <row r="242" s="2" customFormat="1" ht="21.75" customHeight="1">
      <c r="A242" s="39"/>
      <c r="B242" s="40"/>
      <c r="C242" s="249" t="s">
        <v>492</v>
      </c>
      <c r="D242" s="249" t="s">
        <v>289</v>
      </c>
      <c r="E242" s="250" t="s">
        <v>493</v>
      </c>
      <c r="F242" s="251" t="s">
        <v>494</v>
      </c>
      <c r="G242" s="252" t="s">
        <v>136</v>
      </c>
      <c r="H242" s="253">
        <v>479.28399999999999</v>
      </c>
      <c r="I242" s="254"/>
      <c r="J242" s="255">
        <f>ROUND(I242*H242,2)</f>
        <v>0</v>
      </c>
      <c r="K242" s="251" t="s">
        <v>125</v>
      </c>
      <c r="L242" s="256"/>
      <c r="M242" s="257" t="s">
        <v>19</v>
      </c>
      <c r="N242" s="258" t="s">
        <v>43</v>
      </c>
      <c r="O242" s="85"/>
      <c r="P242" s="214">
        <f>O242*H242</f>
        <v>0</v>
      </c>
      <c r="Q242" s="214">
        <v>0.0029499999999999999</v>
      </c>
      <c r="R242" s="214">
        <f>Q242*H242</f>
        <v>1.4138877999999999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415</v>
      </c>
      <c r="AT242" s="216" t="s">
        <v>289</v>
      </c>
      <c r="AU242" s="216" t="s">
        <v>82</v>
      </c>
      <c r="AY242" s="18" t="s">
        <v>119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190</v>
      </c>
      <c r="BM242" s="216" t="s">
        <v>495</v>
      </c>
    </row>
    <row r="243" s="13" customFormat="1">
      <c r="A243" s="13"/>
      <c r="B243" s="223"/>
      <c r="C243" s="224"/>
      <c r="D243" s="225" t="s">
        <v>130</v>
      </c>
      <c r="E243" s="224"/>
      <c r="F243" s="227" t="s">
        <v>496</v>
      </c>
      <c r="G243" s="224"/>
      <c r="H243" s="228">
        <v>479.28399999999999</v>
      </c>
      <c r="I243" s="229"/>
      <c r="J243" s="224"/>
      <c r="K243" s="224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130</v>
      </c>
      <c r="AU243" s="234" t="s">
        <v>82</v>
      </c>
      <c r="AV243" s="13" t="s">
        <v>82</v>
      </c>
      <c r="AW243" s="13" t="s">
        <v>4</v>
      </c>
      <c r="AX243" s="13" t="s">
        <v>80</v>
      </c>
      <c r="AY243" s="234" t="s">
        <v>119</v>
      </c>
    </row>
    <row r="244" s="2" customFormat="1" ht="49.05" customHeight="1">
      <c r="A244" s="39"/>
      <c r="B244" s="40"/>
      <c r="C244" s="205" t="s">
        <v>497</v>
      </c>
      <c r="D244" s="205" t="s">
        <v>121</v>
      </c>
      <c r="E244" s="206" t="s">
        <v>498</v>
      </c>
      <c r="F244" s="207" t="s">
        <v>499</v>
      </c>
      <c r="G244" s="208" t="s">
        <v>159</v>
      </c>
      <c r="H244" s="209">
        <v>2.895</v>
      </c>
      <c r="I244" s="210"/>
      <c r="J244" s="211">
        <f>ROUND(I244*H244,2)</f>
        <v>0</v>
      </c>
      <c r="K244" s="207" t="s">
        <v>125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190</v>
      </c>
      <c r="AT244" s="216" t="s">
        <v>121</v>
      </c>
      <c r="AU244" s="216" t="s">
        <v>82</v>
      </c>
      <c r="AY244" s="18" t="s">
        <v>119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190</v>
      </c>
      <c r="BM244" s="216" t="s">
        <v>500</v>
      </c>
    </row>
    <row r="245" s="2" customFormat="1">
      <c r="A245" s="39"/>
      <c r="B245" s="40"/>
      <c r="C245" s="41"/>
      <c r="D245" s="218" t="s">
        <v>128</v>
      </c>
      <c r="E245" s="41"/>
      <c r="F245" s="219" t="s">
        <v>501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128</v>
      </c>
      <c r="AU245" s="18" t="s">
        <v>82</v>
      </c>
    </row>
    <row r="246" s="12" customFormat="1" ht="22.8" customHeight="1">
      <c r="A246" s="12"/>
      <c r="B246" s="189"/>
      <c r="C246" s="190"/>
      <c r="D246" s="191" t="s">
        <v>71</v>
      </c>
      <c r="E246" s="203" t="s">
        <v>502</v>
      </c>
      <c r="F246" s="203" t="s">
        <v>503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SUM(P247:P255)</f>
        <v>0</v>
      </c>
      <c r="Q246" s="197"/>
      <c r="R246" s="198">
        <f>SUM(R247:R255)</f>
        <v>2.8651930000000001</v>
      </c>
      <c r="S246" s="197"/>
      <c r="T246" s="199">
        <f>SUM(T247:T255)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82</v>
      </c>
      <c r="AT246" s="201" t="s">
        <v>71</v>
      </c>
      <c r="AU246" s="201" t="s">
        <v>80</v>
      </c>
      <c r="AY246" s="200" t="s">
        <v>119</v>
      </c>
      <c r="BK246" s="202">
        <f>SUM(BK247:BK255)</f>
        <v>0</v>
      </c>
    </row>
    <row r="247" s="2" customFormat="1" ht="49.05" customHeight="1">
      <c r="A247" s="39"/>
      <c r="B247" s="40"/>
      <c r="C247" s="205" t="s">
        <v>504</v>
      </c>
      <c r="D247" s="205" t="s">
        <v>121</v>
      </c>
      <c r="E247" s="206" t="s">
        <v>505</v>
      </c>
      <c r="F247" s="207" t="s">
        <v>506</v>
      </c>
      <c r="G247" s="208" t="s">
        <v>124</v>
      </c>
      <c r="H247" s="209">
        <v>91.5</v>
      </c>
      <c r="I247" s="210"/>
      <c r="J247" s="211">
        <f>ROUND(I247*H247,2)</f>
        <v>0</v>
      </c>
      <c r="K247" s="207" t="s">
        <v>125</v>
      </c>
      <c r="L247" s="45"/>
      <c r="M247" s="212" t="s">
        <v>19</v>
      </c>
      <c r="N247" s="213" t="s">
        <v>43</v>
      </c>
      <c r="O247" s="85"/>
      <c r="P247" s="214">
        <f>O247*H247</f>
        <v>0</v>
      </c>
      <c r="Q247" s="214">
        <v>0.031189999999999999</v>
      </c>
      <c r="R247" s="214">
        <f>Q247*H247</f>
        <v>2.853885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190</v>
      </c>
      <c r="AT247" s="216" t="s">
        <v>121</v>
      </c>
      <c r="AU247" s="216" t="s">
        <v>82</v>
      </c>
      <c r="AY247" s="18" t="s">
        <v>119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80</v>
      </c>
      <c r="BK247" s="217">
        <f>ROUND(I247*H247,2)</f>
        <v>0</v>
      </c>
      <c r="BL247" s="18" t="s">
        <v>190</v>
      </c>
      <c r="BM247" s="216" t="s">
        <v>507</v>
      </c>
    </row>
    <row r="248" s="2" customFormat="1">
      <c r="A248" s="39"/>
      <c r="B248" s="40"/>
      <c r="C248" s="41"/>
      <c r="D248" s="218" t="s">
        <v>128</v>
      </c>
      <c r="E248" s="41"/>
      <c r="F248" s="219" t="s">
        <v>508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128</v>
      </c>
      <c r="AU248" s="18" t="s">
        <v>82</v>
      </c>
    </row>
    <row r="249" s="13" customFormat="1">
      <c r="A249" s="13"/>
      <c r="B249" s="223"/>
      <c r="C249" s="224"/>
      <c r="D249" s="225" t="s">
        <v>130</v>
      </c>
      <c r="E249" s="226" t="s">
        <v>19</v>
      </c>
      <c r="F249" s="227" t="s">
        <v>451</v>
      </c>
      <c r="G249" s="224"/>
      <c r="H249" s="228">
        <v>91.5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130</v>
      </c>
      <c r="AU249" s="234" t="s">
        <v>82</v>
      </c>
      <c r="AV249" s="13" t="s">
        <v>82</v>
      </c>
      <c r="AW249" s="13" t="s">
        <v>33</v>
      </c>
      <c r="AX249" s="13" t="s">
        <v>80</v>
      </c>
      <c r="AY249" s="234" t="s">
        <v>119</v>
      </c>
    </row>
    <row r="250" s="2" customFormat="1" ht="44.25" customHeight="1">
      <c r="A250" s="39"/>
      <c r="B250" s="40"/>
      <c r="C250" s="205" t="s">
        <v>509</v>
      </c>
      <c r="D250" s="205" t="s">
        <v>121</v>
      </c>
      <c r="E250" s="206" t="s">
        <v>510</v>
      </c>
      <c r="F250" s="207" t="s">
        <v>511</v>
      </c>
      <c r="G250" s="208" t="s">
        <v>124</v>
      </c>
      <c r="H250" s="209">
        <v>91.5</v>
      </c>
      <c r="I250" s="210"/>
      <c r="J250" s="211">
        <f>ROUND(I250*H250,2)</f>
        <v>0</v>
      </c>
      <c r="K250" s="207" t="s">
        <v>125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190</v>
      </c>
      <c r="AT250" s="216" t="s">
        <v>121</v>
      </c>
      <c r="AU250" s="216" t="s">
        <v>82</v>
      </c>
      <c r="AY250" s="18" t="s">
        <v>119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190</v>
      </c>
      <c r="BM250" s="216" t="s">
        <v>512</v>
      </c>
    </row>
    <row r="251" s="2" customFormat="1">
      <c r="A251" s="39"/>
      <c r="B251" s="40"/>
      <c r="C251" s="41"/>
      <c r="D251" s="218" t="s">
        <v>128</v>
      </c>
      <c r="E251" s="41"/>
      <c r="F251" s="219" t="s">
        <v>513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128</v>
      </c>
      <c r="AU251" s="18" t="s">
        <v>82</v>
      </c>
    </row>
    <row r="252" s="2" customFormat="1" ht="24.15" customHeight="1">
      <c r="A252" s="39"/>
      <c r="B252" s="40"/>
      <c r="C252" s="249" t="s">
        <v>514</v>
      </c>
      <c r="D252" s="249" t="s">
        <v>289</v>
      </c>
      <c r="E252" s="250" t="s">
        <v>515</v>
      </c>
      <c r="F252" s="251" t="s">
        <v>516</v>
      </c>
      <c r="G252" s="252" t="s">
        <v>124</v>
      </c>
      <c r="H252" s="253">
        <v>102.8</v>
      </c>
      <c r="I252" s="254"/>
      <c r="J252" s="255">
        <f>ROUND(I252*H252,2)</f>
        <v>0</v>
      </c>
      <c r="K252" s="251" t="s">
        <v>125</v>
      </c>
      <c r="L252" s="256"/>
      <c r="M252" s="257" t="s">
        <v>19</v>
      </c>
      <c r="N252" s="258" t="s">
        <v>43</v>
      </c>
      <c r="O252" s="85"/>
      <c r="P252" s="214">
        <f>O252*H252</f>
        <v>0</v>
      </c>
      <c r="Q252" s="214">
        <v>0.00011</v>
      </c>
      <c r="R252" s="214">
        <f>Q252*H252</f>
        <v>0.011308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415</v>
      </c>
      <c r="AT252" s="216" t="s">
        <v>289</v>
      </c>
      <c r="AU252" s="216" t="s">
        <v>82</v>
      </c>
      <c r="AY252" s="18" t="s">
        <v>119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190</v>
      </c>
      <c r="BM252" s="216" t="s">
        <v>517</v>
      </c>
    </row>
    <row r="253" s="13" customFormat="1">
      <c r="A253" s="13"/>
      <c r="B253" s="223"/>
      <c r="C253" s="224"/>
      <c r="D253" s="225" t="s">
        <v>130</v>
      </c>
      <c r="E253" s="224"/>
      <c r="F253" s="227" t="s">
        <v>518</v>
      </c>
      <c r="G253" s="224"/>
      <c r="H253" s="228">
        <v>102.8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130</v>
      </c>
      <c r="AU253" s="234" t="s">
        <v>82</v>
      </c>
      <c r="AV253" s="13" t="s">
        <v>82</v>
      </c>
      <c r="AW253" s="13" t="s">
        <v>4</v>
      </c>
      <c r="AX253" s="13" t="s">
        <v>80</v>
      </c>
      <c r="AY253" s="234" t="s">
        <v>119</v>
      </c>
    </row>
    <row r="254" s="2" customFormat="1" ht="76.35" customHeight="1">
      <c r="A254" s="39"/>
      <c r="B254" s="40"/>
      <c r="C254" s="205" t="s">
        <v>519</v>
      </c>
      <c r="D254" s="205" t="s">
        <v>121</v>
      </c>
      <c r="E254" s="206" t="s">
        <v>520</v>
      </c>
      <c r="F254" s="207" t="s">
        <v>521</v>
      </c>
      <c r="G254" s="208" t="s">
        <v>159</v>
      </c>
      <c r="H254" s="209">
        <v>2.8650000000000002</v>
      </c>
      <c r="I254" s="210"/>
      <c r="J254" s="211">
        <f>ROUND(I254*H254,2)</f>
        <v>0</v>
      </c>
      <c r="K254" s="207" t="s">
        <v>125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190</v>
      </c>
      <c r="AT254" s="216" t="s">
        <v>121</v>
      </c>
      <c r="AU254" s="216" t="s">
        <v>82</v>
      </c>
      <c r="AY254" s="18" t="s">
        <v>119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190</v>
      </c>
      <c r="BM254" s="216" t="s">
        <v>522</v>
      </c>
    </row>
    <row r="255" s="2" customFormat="1">
      <c r="A255" s="39"/>
      <c r="B255" s="40"/>
      <c r="C255" s="41"/>
      <c r="D255" s="218" t="s">
        <v>128</v>
      </c>
      <c r="E255" s="41"/>
      <c r="F255" s="219" t="s">
        <v>523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128</v>
      </c>
      <c r="AU255" s="18" t="s">
        <v>82</v>
      </c>
    </row>
    <row r="256" s="12" customFormat="1" ht="22.8" customHeight="1">
      <c r="A256" s="12"/>
      <c r="B256" s="189"/>
      <c r="C256" s="190"/>
      <c r="D256" s="191" t="s">
        <v>71</v>
      </c>
      <c r="E256" s="203" t="s">
        <v>185</v>
      </c>
      <c r="F256" s="203" t="s">
        <v>186</v>
      </c>
      <c r="G256" s="190"/>
      <c r="H256" s="190"/>
      <c r="I256" s="193"/>
      <c r="J256" s="204">
        <f>BK256</f>
        <v>0</v>
      </c>
      <c r="K256" s="190"/>
      <c r="L256" s="195"/>
      <c r="M256" s="196"/>
      <c r="N256" s="197"/>
      <c r="O256" s="197"/>
      <c r="P256" s="198">
        <f>SUM(P257:P264)</f>
        <v>0</v>
      </c>
      <c r="Q256" s="197"/>
      <c r="R256" s="198">
        <f>SUM(R257:R264)</f>
        <v>0.09010399999999999</v>
      </c>
      <c r="S256" s="197"/>
      <c r="T256" s="199">
        <f>SUM(T257:T264)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0" t="s">
        <v>82</v>
      </c>
      <c r="AT256" s="201" t="s">
        <v>71</v>
      </c>
      <c r="AU256" s="201" t="s">
        <v>80</v>
      </c>
      <c r="AY256" s="200" t="s">
        <v>119</v>
      </c>
      <c r="BK256" s="202">
        <f>SUM(BK257:BK264)</f>
        <v>0</v>
      </c>
    </row>
    <row r="257" s="2" customFormat="1" ht="37.8" customHeight="1">
      <c r="A257" s="39"/>
      <c r="B257" s="40"/>
      <c r="C257" s="205" t="s">
        <v>524</v>
      </c>
      <c r="D257" s="205" t="s">
        <v>121</v>
      </c>
      <c r="E257" s="206" t="s">
        <v>525</v>
      </c>
      <c r="F257" s="207" t="s">
        <v>526</v>
      </c>
      <c r="G257" s="208" t="s">
        <v>136</v>
      </c>
      <c r="H257" s="209">
        <v>12.199999999999999</v>
      </c>
      <c r="I257" s="210"/>
      <c r="J257" s="211">
        <f>ROUND(I257*H257,2)</f>
        <v>0</v>
      </c>
      <c r="K257" s="207" t="s">
        <v>125</v>
      </c>
      <c r="L257" s="45"/>
      <c r="M257" s="212" t="s">
        <v>19</v>
      </c>
      <c r="N257" s="213" t="s">
        <v>43</v>
      </c>
      <c r="O257" s="85"/>
      <c r="P257" s="214">
        <f>O257*H257</f>
        <v>0</v>
      </c>
      <c r="Q257" s="214">
        <v>0.00479</v>
      </c>
      <c r="R257" s="214">
        <f>Q257*H257</f>
        <v>0.058437999999999997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190</v>
      </c>
      <c r="AT257" s="216" t="s">
        <v>121</v>
      </c>
      <c r="AU257" s="216" t="s">
        <v>82</v>
      </c>
      <c r="AY257" s="18" t="s">
        <v>119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80</v>
      </c>
      <c r="BK257" s="217">
        <f>ROUND(I257*H257,2)</f>
        <v>0</v>
      </c>
      <c r="BL257" s="18" t="s">
        <v>190</v>
      </c>
      <c r="BM257" s="216" t="s">
        <v>527</v>
      </c>
    </row>
    <row r="258" s="2" customFormat="1">
      <c r="A258" s="39"/>
      <c r="B258" s="40"/>
      <c r="C258" s="41"/>
      <c r="D258" s="218" t="s">
        <v>128</v>
      </c>
      <c r="E258" s="41"/>
      <c r="F258" s="219" t="s">
        <v>528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128</v>
      </c>
      <c r="AU258" s="18" t="s">
        <v>82</v>
      </c>
    </row>
    <row r="259" s="13" customFormat="1">
      <c r="A259" s="13"/>
      <c r="B259" s="223"/>
      <c r="C259" s="224"/>
      <c r="D259" s="225" t="s">
        <v>130</v>
      </c>
      <c r="E259" s="226" t="s">
        <v>19</v>
      </c>
      <c r="F259" s="227" t="s">
        <v>529</v>
      </c>
      <c r="G259" s="224"/>
      <c r="H259" s="228">
        <v>12.199999999999999</v>
      </c>
      <c r="I259" s="229"/>
      <c r="J259" s="224"/>
      <c r="K259" s="224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130</v>
      </c>
      <c r="AU259" s="234" t="s">
        <v>82</v>
      </c>
      <c r="AV259" s="13" t="s">
        <v>82</v>
      </c>
      <c r="AW259" s="13" t="s">
        <v>33</v>
      </c>
      <c r="AX259" s="13" t="s">
        <v>80</v>
      </c>
      <c r="AY259" s="234" t="s">
        <v>119</v>
      </c>
    </row>
    <row r="260" s="2" customFormat="1" ht="37.8" customHeight="1">
      <c r="A260" s="39"/>
      <c r="B260" s="40"/>
      <c r="C260" s="205" t="s">
        <v>530</v>
      </c>
      <c r="D260" s="205" t="s">
        <v>121</v>
      </c>
      <c r="E260" s="206" t="s">
        <v>531</v>
      </c>
      <c r="F260" s="207" t="s">
        <v>532</v>
      </c>
      <c r="G260" s="208" t="s">
        <v>136</v>
      </c>
      <c r="H260" s="209">
        <v>14.199999999999999</v>
      </c>
      <c r="I260" s="210"/>
      <c r="J260" s="211">
        <f>ROUND(I260*H260,2)</f>
        <v>0</v>
      </c>
      <c r="K260" s="207" t="s">
        <v>125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0.0022300000000000002</v>
      </c>
      <c r="R260" s="214">
        <f>Q260*H260</f>
        <v>0.031666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190</v>
      </c>
      <c r="AT260" s="216" t="s">
        <v>121</v>
      </c>
      <c r="AU260" s="216" t="s">
        <v>82</v>
      </c>
      <c r="AY260" s="18" t="s">
        <v>119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190</v>
      </c>
      <c r="BM260" s="216" t="s">
        <v>533</v>
      </c>
    </row>
    <row r="261" s="2" customFormat="1">
      <c r="A261" s="39"/>
      <c r="B261" s="40"/>
      <c r="C261" s="41"/>
      <c r="D261" s="218" t="s">
        <v>128</v>
      </c>
      <c r="E261" s="41"/>
      <c r="F261" s="219" t="s">
        <v>534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128</v>
      </c>
      <c r="AU261" s="18" t="s">
        <v>82</v>
      </c>
    </row>
    <row r="262" s="13" customFormat="1">
      <c r="A262" s="13"/>
      <c r="B262" s="223"/>
      <c r="C262" s="224"/>
      <c r="D262" s="225" t="s">
        <v>130</v>
      </c>
      <c r="E262" s="226" t="s">
        <v>19</v>
      </c>
      <c r="F262" s="227" t="s">
        <v>535</v>
      </c>
      <c r="G262" s="224"/>
      <c r="H262" s="228">
        <v>14.199999999999999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130</v>
      </c>
      <c r="AU262" s="234" t="s">
        <v>82</v>
      </c>
      <c r="AV262" s="13" t="s">
        <v>82</v>
      </c>
      <c r="AW262" s="13" t="s">
        <v>33</v>
      </c>
      <c r="AX262" s="13" t="s">
        <v>80</v>
      </c>
      <c r="AY262" s="234" t="s">
        <v>119</v>
      </c>
    </row>
    <row r="263" s="2" customFormat="1" ht="49.05" customHeight="1">
      <c r="A263" s="39"/>
      <c r="B263" s="40"/>
      <c r="C263" s="205" t="s">
        <v>536</v>
      </c>
      <c r="D263" s="205" t="s">
        <v>121</v>
      </c>
      <c r="E263" s="206" t="s">
        <v>537</v>
      </c>
      <c r="F263" s="207" t="s">
        <v>538</v>
      </c>
      <c r="G263" s="208" t="s">
        <v>159</v>
      </c>
      <c r="H263" s="209">
        <v>0.089999999999999997</v>
      </c>
      <c r="I263" s="210"/>
      <c r="J263" s="211">
        <f>ROUND(I263*H263,2)</f>
        <v>0</v>
      </c>
      <c r="K263" s="207" t="s">
        <v>125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190</v>
      </c>
      <c r="AT263" s="216" t="s">
        <v>121</v>
      </c>
      <c r="AU263" s="216" t="s">
        <v>82</v>
      </c>
      <c r="AY263" s="18" t="s">
        <v>119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190</v>
      </c>
      <c r="BM263" s="216" t="s">
        <v>539</v>
      </c>
    </row>
    <row r="264" s="2" customFormat="1">
      <c r="A264" s="39"/>
      <c r="B264" s="40"/>
      <c r="C264" s="41"/>
      <c r="D264" s="218" t="s">
        <v>128</v>
      </c>
      <c r="E264" s="41"/>
      <c r="F264" s="219" t="s">
        <v>540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128</v>
      </c>
      <c r="AU264" s="18" t="s">
        <v>82</v>
      </c>
    </row>
    <row r="265" s="12" customFormat="1" ht="22.8" customHeight="1">
      <c r="A265" s="12"/>
      <c r="B265" s="189"/>
      <c r="C265" s="190"/>
      <c r="D265" s="191" t="s">
        <v>71</v>
      </c>
      <c r="E265" s="203" t="s">
        <v>200</v>
      </c>
      <c r="F265" s="203" t="s">
        <v>201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SUM(P266:P289)</f>
        <v>0</v>
      </c>
      <c r="Q265" s="197"/>
      <c r="R265" s="198">
        <f>SUM(R266:R289)</f>
        <v>7.4351380699999998</v>
      </c>
      <c r="S265" s="197"/>
      <c r="T265" s="199">
        <f>SUM(T266:T289)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82</v>
      </c>
      <c r="AT265" s="201" t="s">
        <v>71</v>
      </c>
      <c r="AU265" s="201" t="s">
        <v>80</v>
      </c>
      <c r="AY265" s="200" t="s">
        <v>119</v>
      </c>
      <c r="BK265" s="202">
        <f>SUM(BK266:BK289)</f>
        <v>0</v>
      </c>
    </row>
    <row r="266" s="2" customFormat="1" ht="37.8" customHeight="1">
      <c r="A266" s="39"/>
      <c r="B266" s="40"/>
      <c r="C266" s="205" t="s">
        <v>541</v>
      </c>
      <c r="D266" s="205" t="s">
        <v>121</v>
      </c>
      <c r="E266" s="206" t="s">
        <v>542</v>
      </c>
      <c r="F266" s="207" t="s">
        <v>543</v>
      </c>
      <c r="G266" s="208" t="s">
        <v>136</v>
      </c>
      <c r="H266" s="209">
        <v>9</v>
      </c>
      <c r="I266" s="210"/>
      <c r="J266" s="211">
        <f>ROUND(I266*H266,2)</f>
        <v>0</v>
      </c>
      <c r="K266" s="207" t="s">
        <v>125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0.00011</v>
      </c>
      <c r="R266" s="214">
        <f>Q266*H266</f>
        <v>0.00098999999999999999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190</v>
      </c>
      <c r="AT266" s="216" t="s">
        <v>121</v>
      </c>
      <c r="AU266" s="216" t="s">
        <v>82</v>
      </c>
      <c r="AY266" s="18" t="s">
        <v>119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190</v>
      </c>
      <c r="BM266" s="216" t="s">
        <v>544</v>
      </c>
    </row>
    <row r="267" s="2" customFormat="1">
      <c r="A267" s="39"/>
      <c r="B267" s="40"/>
      <c r="C267" s="41"/>
      <c r="D267" s="218" t="s">
        <v>128</v>
      </c>
      <c r="E267" s="41"/>
      <c r="F267" s="219" t="s">
        <v>545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128</v>
      </c>
      <c r="AU267" s="18" t="s">
        <v>82</v>
      </c>
    </row>
    <row r="268" s="13" customFormat="1">
      <c r="A268" s="13"/>
      <c r="B268" s="223"/>
      <c r="C268" s="224"/>
      <c r="D268" s="225" t="s">
        <v>130</v>
      </c>
      <c r="E268" s="226" t="s">
        <v>19</v>
      </c>
      <c r="F268" s="227" t="s">
        <v>546</v>
      </c>
      <c r="G268" s="224"/>
      <c r="H268" s="228">
        <v>9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130</v>
      </c>
      <c r="AU268" s="234" t="s">
        <v>82</v>
      </c>
      <c r="AV268" s="13" t="s">
        <v>82</v>
      </c>
      <c r="AW268" s="13" t="s">
        <v>33</v>
      </c>
      <c r="AX268" s="13" t="s">
        <v>80</v>
      </c>
      <c r="AY268" s="234" t="s">
        <v>119</v>
      </c>
    </row>
    <row r="269" s="2" customFormat="1" ht="16.5" customHeight="1">
      <c r="A269" s="39"/>
      <c r="B269" s="40"/>
      <c r="C269" s="249" t="s">
        <v>547</v>
      </c>
      <c r="D269" s="249" t="s">
        <v>289</v>
      </c>
      <c r="E269" s="250" t="s">
        <v>548</v>
      </c>
      <c r="F269" s="251" t="s">
        <v>549</v>
      </c>
      <c r="G269" s="252" t="s">
        <v>345</v>
      </c>
      <c r="H269" s="253">
        <v>4</v>
      </c>
      <c r="I269" s="254"/>
      <c r="J269" s="255">
        <f>ROUND(I269*H269,2)</f>
        <v>0</v>
      </c>
      <c r="K269" s="251" t="s">
        <v>125</v>
      </c>
      <c r="L269" s="256"/>
      <c r="M269" s="257" t="s">
        <v>19</v>
      </c>
      <c r="N269" s="258" t="s">
        <v>43</v>
      </c>
      <c r="O269" s="85"/>
      <c r="P269" s="214">
        <f>O269*H269</f>
        <v>0</v>
      </c>
      <c r="Q269" s="214">
        <v>0.0040000000000000001</v>
      </c>
      <c r="R269" s="214">
        <f>Q269*H269</f>
        <v>0.016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415</v>
      </c>
      <c r="AT269" s="216" t="s">
        <v>289</v>
      </c>
      <c r="AU269" s="216" t="s">
        <v>82</v>
      </c>
      <c r="AY269" s="18" t="s">
        <v>119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80</v>
      </c>
      <c r="BK269" s="217">
        <f>ROUND(I269*H269,2)</f>
        <v>0</v>
      </c>
      <c r="BL269" s="18" t="s">
        <v>190</v>
      </c>
      <c r="BM269" s="216" t="s">
        <v>550</v>
      </c>
    </row>
    <row r="270" s="2" customFormat="1" ht="16.5" customHeight="1">
      <c r="A270" s="39"/>
      <c r="B270" s="40"/>
      <c r="C270" s="249" t="s">
        <v>551</v>
      </c>
      <c r="D270" s="249" t="s">
        <v>289</v>
      </c>
      <c r="E270" s="250" t="s">
        <v>552</v>
      </c>
      <c r="F270" s="251" t="s">
        <v>553</v>
      </c>
      <c r="G270" s="252" t="s">
        <v>136</v>
      </c>
      <c r="H270" s="253">
        <v>9</v>
      </c>
      <c r="I270" s="254"/>
      <c r="J270" s="255">
        <f>ROUND(I270*H270,2)</f>
        <v>0</v>
      </c>
      <c r="K270" s="251" t="s">
        <v>125</v>
      </c>
      <c r="L270" s="256"/>
      <c r="M270" s="257" t="s">
        <v>19</v>
      </c>
      <c r="N270" s="258" t="s">
        <v>43</v>
      </c>
      <c r="O270" s="85"/>
      <c r="P270" s="214">
        <f>O270*H270</f>
        <v>0</v>
      </c>
      <c r="Q270" s="214">
        <v>0.0037000000000000002</v>
      </c>
      <c r="R270" s="214">
        <f>Q270*H270</f>
        <v>0.033300000000000003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415</v>
      </c>
      <c r="AT270" s="216" t="s">
        <v>289</v>
      </c>
      <c r="AU270" s="216" t="s">
        <v>82</v>
      </c>
      <c r="AY270" s="18" t="s">
        <v>119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190</v>
      </c>
      <c r="BM270" s="216" t="s">
        <v>554</v>
      </c>
    </row>
    <row r="271" s="2" customFormat="1" ht="24.15" customHeight="1">
      <c r="A271" s="39"/>
      <c r="B271" s="40"/>
      <c r="C271" s="205" t="s">
        <v>555</v>
      </c>
      <c r="D271" s="205" t="s">
        <v>121</v>
      </c>
      <c r="E271" s="206" t="s">
        <v>556</v>
      </c>
      <c r="F271" s="207" t="s">
        <v>557</v>
      </c>
      <c r="G271" s="208" t="s">
        <v>124</v>
      </c>
      <c r="H271" s="209">
        <v>91.5</v>
      </c>
      <c r="I271" s="210"/>
      <c r="J271" s="211">
        <f>ROUND(I271*H271,2)</f>
        <v>0</v>
      </c>
      <c r="K271" s="207" t="s">
        <v>125</v>
      </c>
      <c r="L271" s="45"/>
      <c r="M271" s="212" t="s">
        <v>19</v>
      </c>
      <c r="N271" s="213" t="s">
        <v>43</v>
      </c>
      <c r="O271" s="85"/>
      <c r="P271" s="214">
        <f>O271*H271</f>
        <v>0</v>
      </c>
      <c r="Q271" s="214">
        <v>0.00027999999999999998</v>
      </c>
      <c r="R271" s="214">
        <f>Q271*H271</f>
        <v>0.025619999999999997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190</v>
      </c>
      <c r="AT271" s="216" t="s">
        <v>121</v>
      </c>
      <c r="AU271" s="216" t="s">
        <v>82</v>
      </c>
      <c r="AY271" s="18" t="s">
        <v>119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80</v>
      </c>
      <c r="BK271" s="217">
        <f>ROUND(I271*H271,2)</f>
        <v>0</v>
      </c>
      <c r="BL271" s="18" t="s">
        <v>190</v>
      </c>
      <c r="BM271" s="216" t="s">
        <v>558</v>
      </c>
    </row>
    <row r="272" s="2" customFormat="1">
      <c r="A272" s="39"/>
      <c r="B272" s="40"/>
      <c r="C272" s="41"/>
      <c r="D272" s="218" t="s">
        <v>128</v>
      </c>
      <c r="E272" s="41"/>
      <c r="F272" s="219" t="s">
        <v>559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128</v>
      </c>
      <c r="AU272" s="18" t="s">
        <v>82</v>
      </c>
    </row>
    <row r="273" s="13" customFormat="1">
      <c r="A273" s="13"/>
      <c r="B273" s="223"/>
      <c r="C273" s="224"/>
      <c r="D273" s="225" t="s">
        <v>130</v>
      </c>
      <c r="E273" s="226" t="s">
        <v>19</v>
      </c>
      <c r="F273" s="227" t="s">
        <v>451</v>
      </c>
      <c r="G273" s="224"/>
      <c r="H273" s="228">
        <v>91.5</v>
      </c>
      <c r="I273" s="229"/>
      <c r="J273" s="224"/>
      <c r="K273" s="224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130</v>
      </c>
      <c r="AU273" s="234" t="s">
        <v>82</v>
      </c>
      <c r="AV273" s="13" t="s">
        <v>82</v>
      </c>
      <c r="AW273" s="13" t="s">
        <v>33</v>
      </c>
      <c r="AX273" s="13" t="s">
        <v>80</v>
      </c>
      <c r="AY273" s="234" t="s">
        <v>119</v>
      </c>
    </row>
    <row r="274" s="2" customFormat="1" ht="16.5" customHeight="1">
      <c r="A274" s="39"/>
      <c r="B274" s="40"/>
      <c r="C274" s="249" t="s">
        <v>560</v>
      </c>
      <c r="D274" s="249" t="s">
        <v>289</v>
      </c>
      <c r="E274" s="250" t="s">
        <v>561</v>
      </c>
      <c r="F274" s="251" t="s">
        <v>562</v>
      </c>
      <c r="G274" s="252" t="s">
        <v>124</v>
      </c>
      <c r="H274" s="253">
        <v>103.67</v>
      </c>
      <c r="I274" s="254"/>
      <c r="J274" s="255">
        <f>ROUND(I274*H274,2)</f>
        <v>0</v>
      </c>
      <c r="K274" s="251" t="s">
        <v>125</v>
      </c>
      <c r="L274" s="256"/>
      <c r="M274" s="257" t="s">
        <v>19</v>
      </c>
      <c r="N274" s="258" t="s">
        <v>43</v>
      </c>
      <c r="O274" s="85"/>
      <c r="P274" s="214">
        <f>O274*H274</f>
        <v>0</v>
      </c>
      <c r="Q274" s="214">
        <v>0.0085800000000000008</v>
      </c>
      <c r="R274" s="214">
        <f>Q274*H274</f>
        <v>0.88948860000000007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415</v>
      </c>
      <c r="AT274" s="216" t="s">
        <v>289</v>
      </c>
      <c r="AU274" s="216" t="s">
        <v>82</v>
      </c>
      <c r="AY274" s="18" t="s">
        <v>119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80</v>
      </c>
      <c r="BK274" s="217">
        <f>ROUND(I274*H274,2)</f>
        <v>0</v>
      </c>
      <c r="BL274" s="18" t="s">
        <v>190</v>
      </c>
      <c r="BM274" s="216" t="s">
        <v>563</v>
      </c>
    </row>
    <row r="275" s="13" customFormat="1">
      <c r="A275" s="13"/>
      <c r="B275" s="223"/>
      <c r="C275" s="224"/>
      <c r="D275" s="225" t="s">
        <v>130</v>
      </c>
      <c r="E275" s="224"/>
      <c r="F275" s="227" t="s">
        <v>564</v>
      </c>
      <c r="G275" s="224"/>
      <c r="H275" s="228">
        <v>103.67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130</v>
      </c>
      <c r="AU275" s="234" t="s">
        <v>82</v>
      </c>
      <c r="AV275" s="13" t="s">
        <v>82</v>
      </c>
      <c r="AW275" s="13" t="s">
        <v>4</v>
      </c>
      <c r="AX275" s="13" t="s">
        <v>80</v>
      </c>
      <c r="AY275" s="234" t="s">
        <v>119</v>
      </c>
    </row>
    <row r="276" s="2" customFormat="1" ht="66.75" customHeight="1">
      <c r="A276" s="39"/>
      <c r="B276" s="40"/>
      <c r="C276" s="205" t="s">
        <v>565</v>
      </c>
      <c r="D276" s="205" t="s">
        <v>121</v>
      </c>
      <c r="E276" s="206" t="s">
        <v>566</v>
      </c>
      <c r="F276" s="207" t="s">
        <v>567</v>
      </c>
      <c r="G276" s="208" t="s">
        <v>124</v>
      </c>
      <c r="H276" s="209">
        <v>308.863</v>
      </c>
      <c r="I276" s="210"/>
      <c r="J276" s="211">
        <f>ROUND(I276*H276,2)</f>
        <v>0</v>
      </c>
      <c r="K276" s="207" t="s">
        <v>125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0.0086899999999999998</v>
      </c>
      <c r="R276" s="214">
        <f>Q276*H276</f>
        <v>2.68401947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190</v>
      </c>
      <c r="AT276" s="216" t="s">
        <v>121</v>
      </c>
      <c r="AU276" s="216" t="s">
        <v>82</v>
      </c>
      <c r="AY276" s="18" t="s">
        <v>119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190</v>
      </c>
      <c r="BM276" s="216" t="s">
        <v>568</v>
      </c>
    </row>
    <row r="277" s="2" customFormat="1">
      <c r="A277" s="39"/>
      <c r="B277" s="40"/>
      <c r="C277" s="41"/>
      <c r="D277" s="218" t="s">
        <v>128</v>
      </c>
      <c r="E277" s="41"/>
      <c r="F277" s="219" t="s">
        <v>569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128</v>
      </c>
      <c r="AU277" s="18" t="s">
        <v>82</v>
      </c>
    </row>
    <row r="278" s="13" customFormat="1">
      <c r="A278" s="13"/>
      <c r="B278" s="223"/>
      <c r="C278" s="224"/>
      <c r="D278" s="225" t="s">
        <v>130</v>
      </c>
      <c r="E278" s="226" t="s">
        <v>19</v>
      </c>
      <c r="F278" s="227" t="s">
        <v>570</v>
      </c>
      <c r="G278" s="224"/>
      <c r="H278" s="228">
        <v>83.915000000000006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130</v>
      </c>
      <c r="AU278" s="234" t="s">
        <v>82</v>
      </c>
      <c r="AV278" s="13" t="s">
        <v>82</v>
      </c>
      <c r="AW278" s="13" t="s">
        <v>33</v>
      </c>
      <c r="AX278" s="13" t="s">
        <v>72</v>
      </c>
      <c r="AY278" s="234" t="s">
        <v>119</v>
      </c>
    </row>
    <row r="279" s="13" customFormat="1">
      <c r="A279" s="13"/>
      <c r="B279" s="223"/>
      <c r="C279" s="224"/>
      <c r="D279" s="225" t="s">
        <v>130</v>
      </c>
      <c r="E279" s="226" t="s">
        <v>19</v>
      </c>
      <c r="F279" s="227" t="s">
        <v>571</v>
      </c>
      <c r="G279" s="224"/>
      <c r="H279" s="228">
        <v>68.441999999999993</v>
      </c>
      <c r="I279" s="229"/>
      <c r="J279" s="224"/>
      <c r="K279" s="224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130</v>
      </c>
      <c r="AU279" s="234" t="s">
        <v>82</v>
      </c>
      <c r="AV279" s="13" t="s">
        <v>82</v>
      </c>
      <c r="AW279" s="13" t="s">
        <v>33</v>
      </c>
      <c r="AX279" s="13" t="s">
        <v>72</v>
      </c>
      <c r="AY279" s="234" t="s">
        <v>119</v>
      </c>
    </row>
    <row r="280" s="13" customFormat="1">
      <c r="A280" s="13"/>
      <c r="B280" s="223"/>
      <c r="C280" s="224"/>
      <c r="D280" s="225" t="s">
        <v>130</v>
      </c>
      <c r="E280" s="226" t="s">
        <v>19</v>
      </c>
      <c r="F280" s="227" t="s">
        <v>335</v>
      </c>
      <c r="G280" s="224"/>
      <c r="H280" s="228">
        <v>76.406000000000006</v>
      </c>
      <c r="I280" s="229"/>
      <c r="J280" s="224"/>
      <c r="K280" s="224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130</v>
      </c>
      <c r="AU280" s="234" t="s">
        <v>82</v>
      </c>
      <c r="AV280" s="13" t="s">
        <v>82</v>
      </c>
      <c r="AW280" s="13" t="s">
        <v>33</v>
      </c>
      <c r="AX280" s="13" t="s">
        <v>72</v>
      </c>
      <c r="AY280" s="234" t="s">
        <v>119</v>
      </c>
    </row>
    <row r="281" s="13" customFormat="1">
      <c r="A281" s="13"/>
      <c r="B281" s="223"/>
      <c r="C281" s="224"/>
      <c r="D281" s="225" t="s">
        <v>130</v>
      </c>
      <c r="E281" s="226" t="s">
        <v>19</v>
      </c>
      <c r="F281" s="227" t="s">
        <v>572</v>
      </c>
      <c r="G281" s="224"/>
      <c r="H281" s="228">
        <v>-3.2999999999999998</v>
      </c>
      <c r="I281" s="229"/>
      <c r="J281" s="224"/>
      <c r="K281" s="224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130</v>
      </c>
      <c r="AU281" s="234" t="s">
        <v>82</v>
      </c>
      <c r="AV281" s="13" t="s">
        <v>82</v>
      </c>
      <c r="AW281" s="13" t="s">
        <v>33</v>
      </c>
      <c r="AX281" s="13" t="s">
        <v>72</v>
      </c>
      <c r="AY281" s="234" t="s">
        <v>119</v>
      </c>
    </row>
    <row r="282" s="13" customFormat="1">
      <c r="A282" s="13"/>
      <c r="B282" s="223"/>
      <c r="C282" s="224"/>
      <c r="D282" s="225" t="s">
        <v>130</v>
      </c>
      <c r="E282" s="226" t="s">
        <v>19</v>
      </c>
      <c r="F282" s="227" t="s">
        <v>573</v>
      </c>
      <c r="G282" s="224"/>
      <c r="H282" s="228">
        <v>-8.0999999999999996</v>
      </c>
      <c r="I282" s="229"/>
      <c r="J282" s="224"/>
      <c r="K282" s="224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130</v>
      </c>
      <c r="AU282" s="234" t="s">
        <v>82</v>
      </c>
      <c r="AV282" s="13" t="s">
        <v>82</v>
      </c>
      <c r="AW282" s="13" t="s">
        <v>33</v>
      </c>
      <c r="AX282" s="13" t="s">
        <v>72</v>
      </c>
      <c r="AY282" s="234" t="s">
        <v>119</v>
      </c>
    </row>
    <row r="283" s="13" customFormat="1">
      <c r="A283" s="13"/>
      <c r="B283" s="223"/>
      <c r="C283" s="224"/>
      <c r="D283" s="225" t="s">
        <v>130</v>
      </c>
      <c r="E283" s="226" t="s">
        <v>19</v>
      </c>
      <c r="F283" s="227" t="s">
        <v>574</v>
      </c>
      <c r="G283" s="224"/>
      <c r="H283" s="228">
        <v>91.5</v>
      </c>
      <c r="I283" s="229"/>
      <c r="J283" s="224"/>
      <c r="K283" s="224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130</v>
      </c>
      <c r="AU283" s="234" t="s">
        <v>82</v>
      </c>
      <c r="AV283" s="13" t="s">
        <v>82</v>
      </c>
      <c r="AW283" s="13" t="s">
        <v>33</v>
      </c>
      <c r="AX283" s="13" t="s">
        <v>72</v>
      </c>
      <c r="AY283" s="234" t="s">
        <v>119</v>
      </c>
    </row>
    <row r="284" s="14" customFormat="1">
      <c r="A284" s="14"/>
      <c r="B284" s="235"/>
      <c r="C284" s="236"/>
      <c r="D284" s="225" t="s">
        <v>130</v>
      </c>
      <c r="E284" s="237" t="s">
        <v>19</v>
      </c>
      <c r="F284" s="238" t="s">
        <v>148</v>
      </c>
      <c r="G284" s="236"/>
      <c r="H284" s="239">
        <v>308.863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130</v>
      </c>
      <c r="AU284" s="245" t="s">
        <v>82</v>
      </c>
      <c r="AV284" s="14" t="s">
        <v>126</v>
      </c>
      <c r="AW284" s="14" t="s">
        <v>33</v>
      </c>
      <c r="AX284" s="14" t="s">
        <v>80</v>
      </c>
      <c r="AY284" s="245" t="s">
        <v>119</v>
      </c>
    </row>
    <row r="285" s="2" customFormat="1" ht="24.15" customHeight="1">
      <c r="A285" s="39"/>
      <c r="B285" s="40"/>
      <c r="C285" s="249" t="s">
        <v>575</v>
      </c>
      <c r="D285" s="249" t="s">
        <v>289</v>
      </c>
      <c r="E285" s="250" t="s">
        <v>576</v>
      </c>
      <c r="F285" s="251" t="s">
        <v>577</v>
      </c>
      <c r="G285" s="252" t="s">
        <v>124</v>
      </c>
      <c r="H285" s="253">
        <v>333.572</v>
      </c>
      <c r="I285" s="254"/>
      <c r="J285" s="255">
        <f>ROUND(I285*H285,2)</f>
        <v>0</v>
      </c>
      <c r="K285" s="251" t="s">
        <v>19</v>
      </c>
      <c r="L285" s="256"/>
      <c r="M285" s="257" t="s">
        <v>19</v>
      </c>
      <c r="N285" s="258" t="s">
        <v>43</v>
      </c>
      <c r="O285" s="85"/>
      <c r="P285" s="214">
        <f>O285*H285</f>
        <v>0</v>
      </c>
      <c r="Q285" s="214">
        <v>0.01</v>
      </c>
      <c r="R285" s="214">
        <f>Q285*H285</f>
        <v>3.3357200000000002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415</v>
      </c>
      <c r="AT285" s="216" t="s">
        <v>289</v>
      </c>
      <c r="AU285" s="216" t="s">
        <v>82</v>
      </c>
      <c r="AY285" s="18" t="s">
        <v>119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80</v>
      </c>
      <c r="BK285" s="217">
        <f>ROUND(I285*H285,2)</f>
        <v>0</v>
      </c>
      <c r="BL285" s="18" t="s">
        <v>190</v>
      </c>
      <c r="BM285" s="216" t="s">
        <v>578</v>
      </c>
    </row>
    <row r="286" s="13" customFormat="1">
      <c r="A286" s="13"/>
      <c r="B286" s="223"/>
      <c r="C286" s="224"/>
      <c r="D286" s="225" t="s">
        <v>130</v>
      </c>
      <c r="E286" s="224"/>
      <c r="F286" s="227" t="s">
        <v>579</v>
      </c>
      <c r="G286" s="224"/>
      <c r="H286" s="228">
        <v>333.572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130</v>
      </c>
      <c r="AU286" s="234" t="s">
        <v>82</v>
      </c>
      <c r="AV286" s="13" t="s">
        <v>82</v>
      </c>
      <c r="AW286" s="13" t="s">
        <v>4</v>
      </c>
      <c r="AX286" s="13" t="s">
        <v>80</v>
      </c>
      <c r="AY286" s="234" t="s">
        <v>119</v>
      </c>
    </row>
    <row r="287" s="2" customFormat="1" ht="16.5" customHeight="1">
      <c r="A287" s="39"/>
      <c r="B287" s="40"/>
      <c r="C287" s="205" t="s">
        <v>580</v>
      </c>
      <c r="D287" s="205" t="s">
        <v>121</v>
      </c>
      <c r="E287" s="206" t="s">
        <v>581</v>
      </c>
      <c r="F287" s="207" t="s">
        <v>582</v>
      </c>
      <c r="G287" s="208" t="s">
        <v>583</v>
      </c>
      <c r="H287" s="209">
        <v>1</v>
      </c>
      <c r="I287" s="210"/>
      <c r="J287" s="211">
        <f>ROUND(I287*H287,2)</f>
        <v>0</v>
      </c>
      <c r="K287" s="207" t="s">
        <v>19</v>
      </c>
      <c r="L287" s="45"/>
      <c r="M287" s="212" t="s">
        <v>19</v>
      </c>
      <c r="N287" s="213" t="s">
        <v>43</v>
      </c>
      <c r="O287" s="85"/>
      <c r="P287" s="214">
        <f>O287*H287</f>
        <v>0</v>
      </c>
      <c r="Q287" s="214">
        <v>0.45000000000000001</v>
      </c>
      <c r="R287" s="214">
        <f>Q287*H287</f>
        <v>0.45000000000000001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190</v>
      </c>
      <c r="AT287" s="216" t="s">
        <v>121</v>
      </c>
      <c r="AU287" s="216" t="s">
        <v>82</v>
      </c>
      <c r="AY287" s="18" t="s">
        <v>119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80</v>
      </c>
      <c r="BK287" s="217">
        <f>ROUND(I287*H287,2)</f>
        <v>0</v>
      </c>
      <c r="BL287" s="18" t="s">
        <v>190</v>
      </c>
      <c r="BM287" s="216" t="s">
        <v>584</v>
      </c>
    </row>
    <row r="288" s="2" customFormat="1" ht="49.05" customHeight="1">
      <c r="A288" s="39"/>
      <c r="B288" s="40"/>
      <c r="C288" s="205" t="s">
        <v>585</v>
      </c>
      <c r="D288" s="205" t="s">
        <v>121</v>
      </c>
      <c r="E288" s="206" t="s">
        <v>586</v>
      </c>
      <c r="F288" s="207" t="s">
        <v>587</v>
      </c>
      <c r="G288" s="208" t="s">
        <v>159</v>
      </c>
      <c r="H288" s="209">
        <v>7.4349999999999996</v>
      </c>
      <c r="I288" s="210"/>
      <c r="J288" s="211">
        <f>ROUND(I288*H288,2)</f>
        <v>0</v>
      </c>
      <c r="K288" s="207" t="s">
        <v>125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190</v>
      </c>
      <c r="AT288" s="216" t="s">
        <v>121</v>
      </c>
      <c r="AU288" s="216" t="s">
        <v>82</v>
      </c>
      <c r="AY288" s="18" t="s">
        <v>119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190</v>
      </c>
      <c r="BM288" s="216" t="s">
        <v>588</v>
      </c>
    </row>
    <row r="289" s="2" customFormat="1">
      <c r="A289" s="39"/>
      <c r="B289" s="40"/>
      <c r="C289" s="41"/>
      <c r="D289" s="218" t="s">
        <v>128</v>
      </c>
      <c r="E289" s="41"/>
      <c r="F289" s="219" t="s">
        <v>589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128</v>
      </c>
      <c r="AU289" s="18" t="s">
        <v>82</v>
      </c>
    </row>
    <row r="290" s="12" customFormat="1" ht="22.8" customHeight="1">
      <c r="A290" s="12"/>
      <c r="B290" s="189"/>
      <c r="C290" s="190"/>
      <c r="D290" s="191" t="s">
        <v>71</v>
      </c>
      <c r="E290" s="203" t="s">
        <v>212</v>
      </c>
      <c r="F290" s="203" t="s">
        <v>213</v>
      </c>
      <c r="G290" s="190"/>
      <c r="H290" s="190"/>
      <c r="I290" s="193"/>
      <c r="J290" s="204">
        <f>BK290</f>
        <v>0</v>
      </c>
      <c r="K290" s="190"/>
      <c r="L290" s="195"/>
      <c r="M290" s="196"/>
      <c r="N290" s="197"/>
      <c r="O290" s="197"/>
      <c r="P290" s="198">
        <f>SUM(P291:P299)</f>
        <v>0</v>
      </c>
      <c r="Q290" s="197"/>
      <c r="R290" s="198">
        <f>SUM(R291:R299)</f>
        <v>0.001</v>
      </c>
      <c r="S290" s="197"/>
      <c r="T290" s="199">
        <f>SUM(T291:T299)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0" t="s">
        <v>82</v>
      </c>
      <c r="AT290" s="201" t="s">
        <v>71</v>
      </c>
      <c r="AU290" s="201" t="s">
        <v>80</v>
      </c>
      <c r="AY290" s="200" t="s">
        <v>119</v>
      </c>
      <c r="BK290" s="202">
        <f>SUM(BK291:BK299)</f>
        <v>0</v>
      </c>
    </row>
    <row r="291" s="2" customFormat="1" ht="24.15" customHeight="1">
      <c r="A291" s="39"/>
      <c r="B291" s="40"/>
      <c r="C291" s="205" t="s">
        <v>590</v>
      </c>
      <c r="D291" s="205" t="s">
        <v>121</v>
      </c>
      <c r="E291" s="206" t="s">
        <v>591</v>
      </c>
      <c r="F291" s="207" t="s">
        <v>592</v>
      </c>
      <c r="G291" s="208" t="s">
        <v>345</v>
      </c>
      <c r="H291" s="209">
        <v>10</v>
      </c>
      <c r="I291" s="210"/>
      <c r="J291" s="211">
        <f>ROUND(I291*H291,2)</f>
        <v>0</v>
      </c>
      <c r="K291" s="207" t="s">
        <v>125</v>
      </c>
      <c r="L291" s="45"/>
      <c r="M291" s="212" t="s">
        <v>19</v>
      </c>
      <c r="N291" s="213" t="s">
        <v>43</v>
      </c>
      <c r="O291" s="85"/>
      <c r="P291" s="214">
        <f>O291*H291</f>
        <v>0</v>
      </c>
      <c r="Q291" s="214">
        <v>0.00010000000000000001</v>
      </c>
      <c r="R291" s="214">
        <f>Q291*H291</f>
        <v>0.001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190</v>
      </c>
      <c r="AT291" s="216" t="s">
        <v>121</v>
      </c>
      <c r="AU291" s="216" t="s">
        <v>82</v>
      </c>
      <c r="AY291" s="18" t="s">
        <v>119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80</v>
      </c>
      <c r="BK291" s="217">
        <f>ROUND(I291*H291,2)</f>
        <v>0</v>
      </c>
      <c r="BL291" s="18" t="s">
        <v>190</v>
      </c>
      <c r="BM291" s="216" t="s">
        <v>593</v>
      </c>
    </row>
    <row r="292" s="2" customFormat="1">
      <c r="A292" s="39"/>
      <c r="B292" s="40"/>
      <c r="C292" s="41"/>
      <c r="D292" s="218" t="s">
        <v>128</v>
      </c>
      <c r="E292" s="41"/>
      <c r="F292" s="219" t="s">
        <v>594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128</v>
      </c>
      <c r="AU292" s="18" t="s">
        <v>82</v>
      </c>
    </row>
    <row r="293" s="2" customFormat="1" ht="24.15" customHeight="1">
      <c r="A293" s="39"/>
      <c r="B293" s="40"/>
      <c r="C293" s="205" t="s">
        <v>595</v>
      </c>
      <c r="D293" s="205" t="s">
        <v>121</v>
      </c>
      <c r="E293" s="206" t="s">
        <v>596</v>
      </c>
      <c r="F293" s="207" t="s">
        <v>597</v>
      </c>
      <c r="G293" s="208" t="s">
        <v>124</v>
      </c>
      <c r="H293" s="209">
        <v>25.199999999999999</v>
      </c>
      <c r="I293" s="210"/>
      <c r="J293" s="211">
        <f>ROUND(I293*H293,2)</f>
        <v>0</v>
      </c>
      <c r="K293" s="207" t="s">
        <v>125</v>
      </c>
      <c r="L293" s="45"/>
      <c r="M293" s="212" t="s">
        <v>19</v>
      </c>
      <c r="N293" s="213" t="s">
        <v>43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190</v>
      </c>
      <c r="AT293" s="216" t="s">
        <v>121</v>
      </c>
      <c r="AU293" s="216" t="s">
        <v>82</v>
      </c>
      <c r="AY293" s="18" t="s">
        <v>119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80</v>
      </c>
      <c r="BK293" s="217">
        <f>ROUND(I293*H293,2)</f>
        <v>0</v>
      </c>
      <c r="BL293" s="18" t="s">
        <v>190</v>
      </c>
      <c r="BM293" s="216" t="s">
        <v>598</v>
      </c>
    </row>
    <row r="294" s="2" customFormat="1">
      <c r="A294" s="39"/>
      <c r="B294" s="40"/>
      <c r="C294" s="41"/>
      <c r="D294" s="218" t="s">
        <v>128</v>
      </c>
      <c r="E294" s="41"/>
      <c r="F294" s="219" t="s">
        <v>599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128</v>
      </c>
      <c r="AU294" s="18" t="s">
        <v>82</v>
      </c>
    </row>
    <row r="295" s="13" customFormat="1">
      <c r="A295" s="13"/>
      <c r="B295" s="223"/>
      <c r="C295" s="224"/>
      <c r="D295" s="225" t="s">
        <v>130</v>
      </c>
      <c r="E295" s="226" t="s">
        <v>19</v>
      </c>
      <c r="F295" s="227" t="s">
        <v>600</v>
      </c>
      <c r="G295" s="224"/>
      <c r="H295" s="228">
        <v>25.199999999999999</v>
      </c>
      <c r="I295" s="229"/>
      <c r="J295" s="224"/>
      <c r="K295" s="224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130</v>
      </c>
      <c r="AU295" s="234" t="s">
        <v>82</v>
      </c>
      <c r="AV295" s="13" t="s">
        <v>82</v>
      </c>
      <c r="AW295" s="13" t="s">
        <v>33</v>
      </c>
      <c r="AX295" s="13" t="s">
        <v>80</v>
      </c>
      <c r="AY295" s="234" t="s">
        <v>119</v>
      </c>
    </row>
    <row r="296" s="2" customFormat="1" ht="24.15" customHeight="1">
      <c r="A296" s="39"/>
      <c r="B296" s="40"/>
      <c r="C296" s="205" t="s">
        <v>601</v>
      </c>
      <c r="D296" s="205" t="s">
        <v>121</v>
      </c>
      <c r="E296" s="206" t="s">
        <v>602</v>
      </c>
      <c r="F296" s="207" t="s">
        <v>603</v>
      </c>
      <c r="G296" s="208" t="s">
        <v>124</v>
      </c>
      <c r="H296" s="209">
        <v>25.199999999999999</v>
      </c>
      <c r="I296" s="210"/>
      <c r="J296" s="211">
        <f>ROUND(I296*H296,2)</f>
        <v>0</v>
      </c>
      <c r="K296" s="207" t="s">
        <v>125</v>
      </c>
      <c r="L296" s="45"/>
      <c r="M296" s="212" t="s">
        <v>19</v>
      </c>
      <c r="N296" s="213" t="s">
        <v>43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190</v>
      </c>
      <c r="AT296" s="216" t="s">
        <v>121</v>
      </c>
      <c r="AU296" s="216" t="s">
        <v>82</v>
      </c>
      <c r="AY296" s="18" t="s">
        <v>119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80</v>
      </c>
      <c r="BK296" s="217">
        <f>ROUND(I296*H296,2)</f>
        <v>0</v>
      </c>
      <c r="BL296" s="18" t="s">
        <v>190</v>
      </c>
      <c r="BM296" s="216" t="s">
        <v>604</v>
      </c>
    </row>
    <row r="297" s="2" customFormat="1">
      <c r="A297" s="39"/>
      <c r="B297" s="40"/>
      <c r="C297" s="41"/>
      <c r="D297" s="218" t="s">
        <v>128</v>
      </c>
      <c r="E297" s="41"/>
      <c r="F297" s="219" t="s">
        <v>605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128</v>
      </c>
      <c r="AU297" s="18" t="s">
        <v>82</v>
      </c>
    </row>
    <row r="298" s="2" customFormat="1" ht="62.7" customHeight="1">
      <c r="A298" s="39"/>
      <c r="B298" s="40"/>
      <c r="C298" s="205" t="s">
        <v>606</v>
      </c>
      <c r="D298" s="205" t="s">
        <v>121</v>
      </c>
      <c r="E298" s="206" t="s">
        <v>607</v>
      </c>
      <c r="F298" s="207" t="s">
        <v>608</v>
      </c>
      <c r="G298" s="208" t="s">
        <v>159</v>
      </c>
      <c r="H298" s="209">
        <v>0.001</v>
      </c>
      <c r="I298" s="210"/>
      <c r="J298" s="211">
        <f>ROUND(I298*H298,2)</f>
        <v>0</v>
      </c>
      <c r="K298" s="207" t="s">
        <v>125</v>
      </c>
      <c r="L298" s="45"/>
      <c r="M298" s="212" t="s">
        <v>19</v>
      </c>
      <c r="N298" s="213" t="s">
        <v>43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190</v>
      </c>
      <c r="AT298" s="216" t="s">
        <v>121</v>
      </c>
      <c r="AU298" s="216" t="s">
        <v>82</v>
      </c>
      <c r="AY298" s="18" t="s">
        <v>119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80</v>
      </c>
      <c r="BK298" s="217">
        <f>ROUND(I298*H298,2)</f>
        <v>0</v>
      </c>
      <c r="BL298" s="18" t="s">
        <v>190</v>
      </c>
      <c r="BM298" s="216" t="s">
        <v>609</v>
      </c>
    </row>
    <row r="299" s="2" customFormat="1">
      <c r="A299" s="39"/>
      <c r="B299" s="40"/>
      <c r="C299" s="41"/>
      <c r="D299" s="218" t="s">
        <v>128</v>
      </c>
      <c r="E299" s="41"/>
      <c r="F299" s="219" t="s">
        <v>610</v>
      </c>
      <c r="G299" s="41"/>
      <c r="H299" s="41"/>
      <c r="I299" s="220"/>
      <c r="J299" s="41"/>
      <c r="K299" s="41"/>
      <c r="L299" s="45"/>
      <c r="M299" s="259"/>
      <c r="N299" s="260"/>
      <c r="O299" s="261"/>
      <c r="P299" s="261"/>
      <c r="Q299" s="261"/>
      <c r="R299" s="261"/>
      <c r="S299" s="261"/>
      <c r="T299" s="262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128</v>
      </c>
      <c r="AU299" s="18" t="s">
        <v>82</v>
      </c>
    </row>
    <row r="300" s="2" customFormat="1" ht="6.96" customHeight="1">
      <c r="A300" s="39"/>
      <c r="B300" s="60"/>
      <c r="C300" s="61"/>
      <c r="D300" s="61"/>
      <c r="E300" s="61"/>
      <c r="F300" s="61"/>
      <c r="G300" s="61"/>
      <c r="H300" s="61"/>
      <c r="I300" s="61"/>
      <c r="J300" s="61"/>
      <c r="K300" s="61"/>
      <c r="L300" s="45"/>
      <c r="M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</row>
  </sheetData>
  <sheetProtection sheet="1" autoFilter="0" formatColumns="0" formatRows="0" objects="1" scenarios="1" spinCount="100000" saltValue="8bPgfRf6iKo5TUgMsm/bEnS9EveXwZbjq2Vg3aobvtmquMt3CcaoixS4kb59KNaIz9/FBEXqf/RczCh0l0V3pw==" hashValue="0YASzPzXN21uBO/iVM4LhepvJjYl6aa/3h++jiFULBY2A4tj2H5x4bPXCeYg8AmMY3+sBFxpYBbXjCMn/EQ5kw==" algorithmName="SHA-512" password="CC35"/>
  <autoFilter ref="C92:K29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4_01/311231129"/>
    <hyperlink ref="F103" r:id="rId2" display="https://podminky.urs.cz/item/CS_URS_2024_01/319201321"/>
    <hyperlink ref="F109" r:id="rId3" display="https://podminky.urs.cz/item/CS_URS_2024_01/430321414"/>
    <hyperlink ref="F116" r:id="rId4" display="https://podminky.urs.cz/item/CS_URS_2024_01/430362021"/>
    <hyperlink ref="F122" r:id="rId5" display="https://podminky.urs.cz/item/CS_URS_2024_01/433351131"/>
    <hyperlink ref="F131" r:id="rId6" display="https://podminky.urs.cz/item/CS_URS_2024_01/433351132"/>
    <hyperlink ref="F133" r:id="rId7" display="https://podminky.urs.cz/item/CS_URS_2024_01/441171111"/>
    <hyperlink ref="F144" r:id="rId8" display="https://podminky.urs.cz/item/CS_URS_2024_01/441171131"/>
    <hyperlink ref="F158" r:id="rId9" display="https://podminky.urs.cz/item/CS_URS_2024_01/941111121"/>
    <hyperlink ref="F164" r:id="rId10" display="https://podminky.urs.cz/item/CS_URS_2024_01/941111221"/>
    <hyperlink ref="F167" r:id="rId11" display="https://podminky.urs.cz/item/CS_URS_2024_01/941111312"/>
    <hyperlink ref="F169" r:id="rId12" display="https://podminky.urs.cz/item/CS_URS_2024_01/941111821"/>
    <hyperlink ref="F171" r:id="rId13" display="https://podminky.urs.cz/item/CS_URS_2024_01/944511111"/>
    <hyperlink ref="F173" r:id="rId14" display="https://podminky.urs.cz/item/CS_URS_2024_01/944511211"/>
    <hyperlink ref="F176" r:id="rId15" display="https://podminky.urs.cz/item/CS_URS_2024_01/944511811"/>
    <hyperlink ref="F178" r:id="rId16" display="https://podminky.urs.cz/item/CS_URS_2024_01/949511111"/>
    <hyperlink ref="F180" r:id="rId17" display="https://podminky.urs.cz/item/CS_URS_2024_01/949511211"/>
    <hyperlink ref="F183" r:id="rId18" display="https://podminky.urs.cz/item/CS_URS_2024_01/949511811"/>
    <hyperlink ref="F185" r:id="rId19" display="https://podminky.urs.cz/item/CS_URS_2024_01/952901111"/>
    <hyperlink ref="F188" r:id="rId20" display="https://podminky.urs.cz/item/CS_URS_2024_01/985331212"/>
    <hyperlink ref="F194" r:id="rId21" display="https://podminky.urs.cz/item/CS_URS_2024_01/998011002"/>
    <hyperlink ref="F198" r:id="rId22" display="https://podminky.urs.cz/item/CS_URS_2024_01/712363411"/>
    <hyperlink ref="F203" r:id="rId23" display="https://podminky.urs.cz/item/CS_URS_2024_01/712861703"/>
    <hyperlink ref="F210" r:id="rId24" display="https://podminky.urs.cz/item/CS_URS_2024_01/712998201"/>
    <hyperlink ref="F213" r:id="rId25" display="https://podminky.urs.cz/item/CS_URS_2024_01/998712102"/>
    <hyperlink ref="F216" r:id="rId26" display="https://podminky.urs.cz/item/CS_URS_2024_01/713141151"/>
    <hyperlink ref="F221" r:id="rId27" display="https://podminky.urs.cz/item/CS_URS_2024_01/713141222"/>
    <hyperlink ref="F224" r:id="rId28" display="https://podminky.urs.cz/item/CS_URS_2024_01/998713102"/>
    <hyperlink ref="F227" r:id="rId29" display="https://podminky.urs.cz/item/CS_URS_2024_01/721233112"/>
    <hyperlink ref="F229" r:id="rId30" display="https://podminky.urs.cz/item/CS_URS_2024_01/998721102"/>
    <hyperlink ref="F232" r:id="rId31" display="https://podminky.urs.cz/item/CS_URS_2024_01/762810047"/>
    <hyperlink ref="F245" r:id="rId32" display="https://podminky.urs.cz/item/CS_URS_2024_01/998762102"/>
    <hyperlink ref="F248" r:id="rId33" display="https://podminky.urs.cz/item/CS_URS_2024_01/763131443"/>
    <hyperlink ref="F251" r:id="rId34" display="https://podminky.urs.cz/item/CS_URS_2024_01/763131751"/>
    <hyperlink ref="F255" r:id="rId35" display="https://podminky.urs.cz/item/CS_URS_2024_01/998763302"/>
    <hyperlink ref="F258" r:id="rId36" display="https://podminky.urs.cz/item/CS_URS_2024_01/764244309"/>
    <hyperlink ref="F261" r:id="rId37" display="https://podminky.urs.cz/item/CS_URS_2024_01/764548323"/>
    <hyperlink ref="F264" r:id="rId38" display="https://podminky.urs.cz/item/CS_URS_2024_01/998764102"/>
    <hyperlink ref="F267" r:id="rId39" display="https://podminky.urs.cz/item/CS_URS_2024_01/767220220"/>
    <hyperlink ref="F272" r:id="rId40" display="https://podminky.urs.cz/item/CS_URS_2024_01/767391112"/>
    <hyperlink ref="F277" r:id="rId41" display="https://podminky.urs.cz/item/CS_URS_2024_01/767427322"/>
    <hyperlink ref="F289" r:id="rId42" display="https://podminky.urs.cz/item/CS_URS_2024_01/998767102"/>
    <hyperlink ref="F292" r:id="rId43" display="https://podminky.urs.cz/item/CS_URS_2024_01/772524912"/>
    <hyperlink ref="F294" r:id="rId44" display="https://podminky.urs.cz/item/CS_URS_2024_01/772591911"/>
    <hyperlink ref="F297" r:id="rId45" display="https://podminky.urs.cz/item/CS_URS_2024_01/772591913"/>
    <hyperlink ref="F299" r:id="rId46" display="https://podminky.urs.cz/item/CS_URS_2024_01/998772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Bezbariérový vstup do Menzy Bory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611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ROUND((SUM(BE84:BE97)),  2)</f>
        <v>0</v>
      </c>
      <c r="G33" s="39"/>
      <c r="H33" s="39"/>
      <c r="I33" s="149">
        <v>0.20999999999999999</v>
      </c>
      <c r="J33" s="148">
        <f>ROUND(((SUM(BE84:BE97))*I33),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ROUND((SUM(BF84:BF97)),  2)</f>
        <v>0</v>
      </c>
      <c r="G34" s="39"/>
      <c r="H34" s="39"/>
      <c r="I34" s="149">
        <v>0.12</v>
      </c>
      <c r="J34" s="148">
        <f>ROUND(((SUM(BF84:BF97))*I34),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ROUND((SUM(BH84:BH97)),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Bezbariérový vstup do Menzy Bory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Univerzitní 2732/8</v>
      </c>
      <c r="G52" s="41"/>
      <c r="H52" s="41"/>
      <c r="I52" s="33" t="s">
        <v>23</v>
      </c>
      <c r="J52" s="73" t="str">
        <f>IF(J12="","",J12)</f>
        <v>15. 1. 2024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Západočeská univerzita v Plzni</v>
      </c>
      <c r="G54" s="41"/>
      <c r="H54" s="41"/>
      <c r="I54" s="33" t="s">
        <v>31</v>
      </c>
      <c r="J54" s="37" t="str">
        <f>E21</f>
        <v>VH Steel and Construction s.r.o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612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613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614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615</v>
      </c>
      <c r="E63" s="175"/>
      <c r="F63" s="175"/>
      <c r="G63" s="175"/>
      <c r="H63" s="175"/>
      <c r="I63" s="175"/>
      <c r="J63" s="176">
        <f>J92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616</v>
      </c>
      <c r="E64" s="175"/>
      <c r="F64" s="175"/>
      <c r="G64" s="175"/>
      <c r="H64" s="175"/>
      <c r="I64" s="175"/>
      <c r="J64" s="176">
        <f>J95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Bezbariérový vstup do Menzy Bory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rozpočtové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Univerzitní 2732/8</v>
      </c>
      <c r="G78" s="41"/>
      <c r="H78" s="41"/>
      <c r="I78" s="33" t="s">
        <v>23</v>
      </c>
      <c r="J78" s="73" t="str">
        <f>IF(J12="","",J12)</f>
        <v>15. 1. 2024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Západočeská univerzita v Plzni</v>
      </c>
      <c r="G80" s="41"/>
      <c r="H80" s="41"/>
      <c r="I80" s="33" t="s">
        <v>31</v>
      </c>
      <c r="J80" s="37" t="str">
        <f>E21</f>
        <v>VH Steel and Construction s.r.o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105</v>
      </c>
      <c r="D83" s="181" t="s">
        <v>57</v>
      </c>
      <c r="E83" s="181" t="s">
        <v>53</v>
      </c>
      <c r="F83" s="181" t="s">
        <v>54</v>
      </c>
      <c r="G83" s="181" t="s">
        <v>106</v>
      </c>
      <c r="H83" s="181" t="s">
        <v>107</v>
      </c>
      <c r="I83" s="181" t="s">
        <v>108</v>
      </c>
      <c r="J83" s="181" t="s">
        <v>94</v>
      </c>
      <c r="K83" s="182" t="s">
        <v>109</v>
      </c>
      <c r="L83" s="183"/>
      <c r="M83" s="93" t="s">
        <v>19</v>
      </c>
      <c r="N83" s="94" t="s">
        <v>42</v>
      </c>
      <c r="O83" s="94" t="s">
        <v>110</v>
      </c>
      <c r="P83" s="94" t="s">
        <v>111</v>
      </c>
      <c r="Q83" s="94" t="s">
        <v>112</v>
      </c>
      <c r="R83" s="94" t="s">
        <v>113</v>
      </c>
      <c r="S83" s="94" t="s">
        <v>114</v>
      </c>
      <c r="T83" s="95" t="s">
        <v>115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116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95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617</v>
      </c>
      <c r="F85" s="192" t="s">
        <v>87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P86+P89+P92+P95</f>
        <v>0</v>
      </c>
      <c r="Q85" s="197"/>
      <c r="R85" s="198">
        <f>R86+R89+R92+R95</f>
        <v>0</v>
      </c>
      <c r="S85" s="197"/>
      <c r="T85" s="199">
        <f>T86+T89+T92+T95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156</v>
      </c>
      <c r="AT85" s="201" t="s">
        <v>71</v>
      </c>
      <c r="AU85" s="201" t="s">
        <v>72</v>
      </c>
      <c r="AY85" s="200" t="s">
        <v>119</v>
      </c>
      <c r="BK85" s="202">
        <f>BK86+BK89+BK92+BK95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618</v>
      </c>
      <c r="F86" s="203" t="s">
        <v>619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SUM(P87:P88)</f>
        <v>0</v>
      </c>
      <c r="Q86" s="197"/>
      <c r="R86" s="198">
        <f>SUM(R87:R88)</f>
        <v>0</v>
      </c>
      <c r="S86" s="197"/>
      <c r="T86" s="199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156</v>
      </c>
      <c r="AT86" s="201" t="s">
        <v>71</v>
      </c>
      <c r="AU86" s="201" t="s">
        <v>80</v>
      </c>
      <c r="AY86" s="200" t="s">
        <v>119</v>
      </c>
      <c r="BK86" s="202">
        <f>SUM(BK87:BK88)</f>
        <v>0</v>
      </c>
    </row>
    <row r="87" s="2" customFormat="1" ht="16.5" customHeight="1">
      <c r="A87" s="39"/>
      <c r="B87" s="40"/>
      <c r="C87" s="205" t="s">
        <v>80</v>
      </c>
      <c r="D87" s="205" t="s">
        <v>121</v>
      </c>
      <c r="E87" s="206" t="s">
        <v>620</v>
      </c>
      <c r="F87" s="207" t="s">
        <v>621</v>
      </c>
      <c r="G87" s="208" t="s">
        <v>622</v>
      </c>
      <c r="H87" s="209">
        <v>1</v>
      </c>
      <c r="I87" s="210"/>
      <c r="J87" s="211">
        <f>ROUND(I87*H87,2)</f>
        <v>0</v>
      </c>
      <c r="K87" s="207" t="s">
        <v>125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623</v>
      </c>
      <c r="AT87" s="216" t="s">
        <v>121</v>
      </c>
      <c r="AU87" s="216" t="s">
        <v>82</v>
      </c>
      <c r="AY87" s="18" t="s">
        <v>119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623</v>
      </c>
      <c r="BM87" s="216" t="s">
        <v>624</v>
      </c>
    </row>
    <row r="88" s="2" customFormat="1">
      <c r="A88" s="39"/>
      <c r="B88" s="40"/>
      <c r="C88" s="41"/>
      <c r="D88" s="218" t="s">
        <v>128</v>
      </c>
      <c r="E88" s="41"/>
      <c r="F88" s="219" t="s">
        <v>625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128</v>
      </c>
      <c r="AU88" s="18" t="s">
        <v>82</v>
      </c>
    </row>
    <row r="89" s="12" customFormat="1" ht="22.8" customHeight="1">
      <c r="A89" s="12"/>
      <c r="B89" s="189"/>
      <c r="C89" s="190"/>
      <c r="D89" s="191" t="s">
        <v>71</v>
      </c>
      <c r="E89" s="203" t="s">
        <v>626</v>
      </c>
      <c r="F89" s="203" t="s">
        <v>627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SUM(P90:P91)</f>
        <v>0</v>
      </c>
      <c r="Q89" s="197"/>
      <c r="R89" s="198">
        <f>SUM(R90:R91)</f>
        <v>0</v>
      </c>
      <c r="S89" s="197"/>
      <c r="T89" s="199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156</v>
      </c>
      <c r="AT89" s="201" t="s">
        <v>71</v>
      </c>
      <c r="AU89" s="201" t="s">
        <v>80</v>
      </c>
      <c r="AY89" s="200" t="s">
        <v>119</v>
      </c>
      <c r="BK89" s="202">
        <f>SUM(BK90:BK91)</f>
        <v>0</v>
      </c>
    </row>
    <row r="90" s="2" customFormat="1" ht="16.5" customHeight="1">
      <c r="A90" s="39"/>
      <c r="B90" s="40"/>
      <c r="C90" s="205" t="s">
        <v>82</v>
      </c>
      <c r="D90" s="205" t="s">
        <v>121</v>
      </c>
      <c r="E90" s="206" t="s">
        <v>628</v>
      </c>
      <c r="F90" s="207" t="s">
        <v>627</v>
      </c>
      <c r="G90" s="208" t="s">
        <v>622</v>
      </c>
      <c r="H90" s="209">
        <v>1</v>
      </c>
      <c r="I90" s="210"/>
      <c r="J90" s="211">
        <f>ROUND(I90*H90,2)</f>
        <v>0</v>
      </c>
      <c r="K90" s="207" t="s">
        <v>125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623</v>
      </c>
      <c r="AT90" s="216" t="s">
        <v>121</v>
      </c>
      <c r="AU90" s="216" t="s">
        <v>82</v>
      </c>
      <c r="AY90" s="18" t="s">
        <v>119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623</v>
      </c>
      <c r="BM90" s="216" t="s">
        <v>629</v>
      </c>
    </row>
    <row r="91" s="2" customFormat="1">
      <c r="A91" s="39"/>
      <c r="B91" s="40"/>
      <c r="C91" s="41"/>
      <c r="D91" s="218" t="s">
        <v>128</v>
      </c>
      <c r="E91" s="41"/>
      <c r="F91" s="219" t="s">
        <v>630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82</v>
      </c>
    </row>
    <row r="92" s="12" customFormat="1" ht="22.8" customHeight="1">
      <c r="A92" s="12"/>
      <c r="B92" s="189"/>
      <c r="C92" s="190"/>
      <c r="D92" s="191" t="s">
        <v>71</v>
      </c>
      <c r="E92" s="203" t="s">
        <v>631</v>
      </c>
      <c r="F92" s="203" t="s">
        <v>632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SUM(P93:P94)</f>
        <v>0</v>
      </c>
      <c r="Q92" s="197"/>
      <c r="R92" s="198">
        <f>SUM(R93:R94)</f>
        <v>0</v>
      </c>
      <c r="S92" s="197"/>
      <c r="T92" s="199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156</v>
      </c>
      <c r="AT92" s="201" t="s">
        <v>71</v>
      </c>
      <c r="AU92" s="201" t="s">
        <v>80</v>
      </c>
      <c r="AY92" s="200" t="s">
        <v>119</v>
      </c>
      <c r="BK92" s="202">
        <f>SUM(BK93:BK94)</f>
        <v>0</v>
      </c>
    </row>
    <row r="93" s="2" customFormat="1" ht="16.5" customHeight="1">
      <c r="A93" s="39"/>
      <c r="B93" s="40"/>
      <c r="C93" s="205" t="s">
        <v>140</v>
      </c>
      <c r="D93" s="205" t="s">
        <v>121</v>
      </c>
      <c r="E93" s="206" t="s">
        <v>633</v>
      </c>
      <c r="F93" s="207" t="s">
        <v>632</v>
      </c>
      <c r="G93" s="208" t="s">
        <v>622</v>
      </c>
      <c r="H93" s="209">
        <v>1</v>
      </c>
      <c r="I93" s="210"/>
      <c r="J93" s="211">
        <f>ROUND(I93*H93,2)</f>
        <v>0</v>
      </c>
      <c r="K93" s="207" t="s">
        <v>125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623</v>
      </c>
      <c r="AT93" s="216" t="s">
        <v>121</v>
      </c>
      <c r="AU93" s="216" t="s">
        <v>82</v>
      </c>
      <c r="AY93" s="18" t="s">
        <v>119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623</v>
      </c>
      <c r="BM93" s="216" t="s">
        <v>634</v>
      </c>
    </row>
    <row r="94" s="2" customFormat="1">
      <c r="A94" s="39"/>
      <c r="B94" s="40"/>
      <c r="C94" s="41"/>
      <c r="D94" s="218" t="s">
        <v>128</v>
      </c>
      <c r="E94" s="41"/>
      <c r="F94" s="219" t="s">
        <v>635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128</v>
      </c>
      <c r="AU94" s="18" t="s">
        <v>82</v>
      </c>
    </row>
    <row r="95" s="12" customFormat="1" ht="22.8" customHeight="1">
      <c r="A95" s="12"/>
      <c r="B95" s="189"/>
      <c r="C95" s="190"/>
      <c r="D95" s="191" t="s">
        <v>71</v>
      </c>
      <c r="E95" s="203" t="s">
        <v>636</v>
      </c>
      <c r="F95" s="203" t="s">
        <v>637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SUM(P96:P97)</f>
        <v>0</v>
      </c>
      <c r="Q95" s="197"/>
      <c r="R95" s="198">
        <f>SUM(R96:R97)</f>
        <v>0</v>
      </c>
      <c r="S95" s="197"/>
      <c r="T95" s="199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156</v>
      </c>
      <c r="AT95" s="201" t="s">
        <v>71</v>
      </c>
      <c r="AU95" s="201" t="s">
        <v>80</v>
      </c>
      <c r="AY95" s="200" t="s">
        <v>119</v>
      </c>
      <c r="BK95" s="202">
        <f>SUM(BK96:BK97)</f>
        <v>0</v>
      </c>
    </row>
    <row r="96" s="2" customFormat="1" ht="16.5" customHeight="1">
      <c r="A96" s="39"/>
      <c r="B96" s="40"/>
      <c r="C96" s="205" t="s">
        <v>126</v>
      </c>
      <c r="D96" s="205" t="s">
        <v>121</v>
      </c>
      <c r="E96" s="206" t="s">
        <v>638</v>
      </c>
      <c r="F96" s="207" t="s">
        <v>637</v>
      </c>
      <c r="G96" s="208" t="s">
        <v>622</v>
      </c>
      <c r="H96" s="209">
        <v>1</v>
      </c>
      <c r="I96" s="210"/>
      <c r="J96" s="211">
        <f>ROUND(I96*H96,2)</f>
        <v>0</v>
      </c>
      <c r="K96" s="207" t="s">
        <v>125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623</v>
      </c>
      <c r="AT96" s="216" t="s">
        <v>121</v>
      </c>
      <c r="AU96" s="216" t="s">
        <v>82</v>
      </c>
      <c r="AY96" s="18" t="s">
        <v>119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623</v>
      </c>
      <c r="BM96" s="216" t="s">
        <v>639</v>
      </c>
    </row>
    <row r="97" s="2" customFormat="1">
      <c r="A97" s="39"/>
      <c r="B97" s="40"/>
      <c r="C97" s="41"/>
      <c r="D97" s="218" t="s">
        <v>128</v>
      </c>
      <c r="E97" s="41"/>
      <c r="F97" s="219" t="s">
        <v>640</v>
      </c>
      <c r="G97" s="41"/>
      <c r="H97" s="41"/>
      <c r="I97" s="220"/>
      <c r="J97" s="41"/>
      <c r="K97" s="41"/>
      <c r="L97" s="45"/>
      <c r="M97" s="259"/>
      <c r="N97" s="260"/>
      <c r="O97" s="261"/>
      <c r="P97" s="261"/>
      <c r="Q97" s="261"/>
      <c r="R97" s="261"/>
      <c r="S97" s="261"/>
      <c r="T97" s="262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82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Jwz1dA/vI9w9+G1QGXrrHRLnc7xZcCqmO8Jk1/oQQS/4LwrhztRDVocFua+d3Qo4/fKJgr1cwHfWpJYSczIJyw==" hashValue="0jYUwxpof8+nqrPjdJWhvg5VAeQFLr2QSFdrGExhVerBfnRXrDoP6SLi5fDzKwKsdleIvp5sAUQayy6r7a6oGQ==" algorithmName="SHA-512" password="CC35"/>
  <autoFilter ref="C83:K9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012002000"/>
    <hyperlink ref="F91" r:id="rId2" display="https://podminky.urs.cz/item/CS_URS_2024_01/030001000"/>
    <hyperlink ref="F94" r:id="rId3" display="https://podminky.urs.cz/item/CS_URS_2024_01/040001000"/>
    <hyperlink ref="F97" r:id="rId4" display="https://podminky.urs.cz/item/CS_URS_2024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641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642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643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644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645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646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647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648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649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650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651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79</v>
      </c>
      <c r="F18" s="274" t="s">
        <v>652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653</v>
      </c>
      <c r="F19" s="274" t="s">
        <v>654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655</v>
      </c>
      <c r="F20" s="274" t="s">
        <v>656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86</v>
      </c>
      <c r="F21" s="274" t="s">
        <v>657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658</v>
      </c>
      <c r="F22" s="274" t="s">
        <v>659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660</v>
      </c>
      <c r="F23" s="274" t="s">
        <v>661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662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663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664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665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666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667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668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669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670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105</v>
      </c>
      <c r="F36" s="274"/>
      <c r="G36" s="274" t="s">
        <v>671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672</v>
      </c>
      <c r="F37" s="274"/>
      <c r="G37" s="274" t="s">
        <v>673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53</v>
      </c>
      <c r="F38" s="274"/>
      <c r="G38" s="274" t="s">
        <v>674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54</v>
      </c>
      <c r="F39" s="274"/>
      <c r="G39" s="274" t="s">
        <v>675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106</v>
      </c>
      <c r="F40" s="274"/>
      <c r="G40" s="274" t="s">
        <v>676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107</v>
      </c>
      <c r="F41" s="274"/>
      <c r="G41" s="274" t="s">
        <v>677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678</v>
      </c>
      <c r="F42" s="274"/>
      <c r="G42" s="274" t="s">
        <v>679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680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681</v>
      </c>
      <c r="F44" s="274"/>
      <c r="G44" s="274" t="s">
        <v>682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109</v>
      </c>
      <c r="F45" s="274"/>
      <c r="G45" s="274" t="s">
        <v>683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684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685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686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687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688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689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690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691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692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693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694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695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696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697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698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699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700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701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702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703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704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705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706</v>
      </c>
      <c r="D76" s="292"/>
      <c r="E76" s="292"/>
      <c r="F76" s="292" t="s">
        <v>707</v>
      </c>
      <c r="G76" s="293"/>
      <c r="H76" s="292" t="s">
        <v>54</v>
      </c>
      <c r="I76" s="292" t="s">
        <v>57</v>
      </c>
      <c r="J76" s="292" t="s">
        <v>708</v>
      </c>
      <c r="K76" s="291"/>
    </row>
    <row r="77" s="1" customFormat="1" ht="17.25" customHeight="1">
      <c r="B77" s="289"/>
      <c r="C77" s="294" t="s">
        <v>709</v>
      </c>
      <c r="D77" s="294"/>
      <c r="E77" s="294"/>
      <c r="F77" s="295" t="s">
        <v>710</v>
      </c>
      <c r="G77" s="296"/>
      <c r="H77" s="294"/>
      <c r="I77" s="294"/>
      <c r="J77" s="294" t="s">
        <v>711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53</v>
      </c>
      <c r="D79" s="299"/>
      <c r="E79" s="299"/>
      <c r="F79" s="300" t="s">
        <v>712</v>
      </c>
      <c r="G79" s="301"/>
      <c r="H79" s="277" t="s">
        <v>713</v>
      </c>
      <c r="I79" s="277" t="s">
        <v>714</v>
      </c>
      <c r="J79" s="277">
        <v>20</v>
      </c>
      <c r="K79" s="291"/>
    </row>
    <row r="80" s="1" customFormat="1" ht="15" customHeight="1">
      <c r="B80" s="289"/>
      <c r="C80" s="277" t="s">
        <v>715</v>
      </c>
      <c r="D80" s="277"/>
      <c r="E80" s="277"/>
      <c r="F80" s="300" t="s">
        <v>712</v>
      </c>
      <c r="G80" s="301"/>
      <c r="H80" s="277" t="s">
        <v>716</v>
      </c>
      <c r="I80" s="277" t="s">
        <v>714</v>
      </c>
      <c r="J80" s="277">
        <v>120</v>
      </c>
      <c r="K80" s="291"/>
    </row>
    <row r="81" s="1" customFormat="1" ht="15" customHeight="1">
      <c r="B81" s="302"/>
      <c r="C81" s="277" t="s">
        <v>717</v>
      </c>
      <c r="D81" s="277"/>
      <c r="E81" s="277"/>
      <c r="F81" s="300" t="s">
        <v>718</v>
      </c>
      <c r="G81" s="301"/>
      <c r="H81" s="277" t="s">
        <v>719</v>
      </c>
      <c r="I81" s="277" t="s">
        <v>714</v>
      </c>
      <c r="J81" s="277">
        <v>50</v>
      </c>
      <c r="K81" s="291"/>
    </row>
    <row r="82" s="1" customFormat="1" ht="15" customHeight="1">
      <c r="B82" s="302"/>
      <c r="C82" s="277" t="s">
        <v>720</v>
      </c>
      <c r="D82" s="277"/>
      <c r="E82" s="277"/>
      <c r="F82" s="300" t="s">
        <v>712</v>
      </c>
      <c r="G82" s="301"/>
      <c r="H82" s="277" t="s">
        <v>721</v>
      </c>
      <c r="I82" s="277" t="s">
        <v>722</v>
      </c>
      <c r="J82" s="277"/>
      <c r="K82" s="291"/>
    </row>
    <row r="83" s="1" customFormat="1" ht="15" customHeight="1">
      <c r="B83" s="302"/>
      <c r="C83" s="303" t="s">
        <v>723</v>
      </c>
      <c r="D83" s="303"/>
      <c r="E83" s="303"/>
      <c r="F83" s="304" t="s">
        <v>718</v>
      </c>
      <c r="G83" s="303"/>
      <c r="H83" s="303" t="s">
        <v>724</v>
      </c>
      <c r="I83" s="303" t="s">
        <v>714</v>
      </c>
      <c r="J83" s="303">
        <v>15</v>
      </c>
      <c r="K83" s="291"/>
    </row>
    <row r="84" s="1" customFormat="1" ht="15" customHeight="1">
      <c r="B84" s="302"/>
      <c r="C84" s="303" t="s">
        <v>725</v>
      </c>
      <c r="D84" s="303"/>
      <c r="E84" s="303"/>
      <c r="F84" s="304" t="s">
        <v>718</v>
      </c>
      <c r="G84" s="303"/>
      <c r="H84" s="303" t="s">
        <v>726</v>
      </c>
      <c r="I84" s="303" t="s">
        <v>714</v>
      </c>
      <c r="J84" s="303">
        <v>15</v>
      </c>
      <c r="K84" s="291"/>
    </row>
    <row r="85" s="1" customFormat="1" ht="15" customHeight="1">
      <c r="B85" s="302"/>
      <c r="C85" s="303" t="s">
        <v>727</v>
      </c>
      <c r="D85" s="303"/>
      <c r="E85" s="303"/>
      <c r="F85" s="304" t="s">
        <v>718</v>
      </c>
      <c r="G85" s="303"/>
      <c r="H85" s="303" t="s">
        <v>728</v>
      </c>
      <c r="I85" s="303" t="s">
        <v>714</v>
      </c>
      <c r="J85" s="303">
        <v>20</v>
      </c>
      <c r="K85" s="291"/>
    </row>
    <row r="86" s="1" customFormat="1" ht="15" customHeight="1">
      <c r="B86" s="302"/>
      <c r="C86" s="303" t="s">
        <v>729</v>
      </c>
      <c r="D86" s="303"/>
      <c r="E86" s="303"/>
      <c r="F86" s="304" t="s">
        <v>718</v>
      </c>
      <c r="G86" s="303"/>
      <c r="H86" s="303" t="s">
        <v>730</v>
      </c>
      <c r="I86" s="303" t="s">
        <v>714</v>
      </c>
      <c r="J86" s="303">
        <v>20</v>
      </c>
      <c r="K86" s="291"/>
    </row>
    <row r="87" s="1" customFormat="1" ht="15" customHeight="1">
      <c r="B87" s="302"/>
      <c r="C87" s="277" t="s">
        <v>731</v>
      </c>
      <c r="D87" s="277"/>
      <c r="E87" s="277"/>
      <c r="F87" s="300" t="s">
        <v>718</v>
      </c>
      <c r="G87" s="301"/>
      <c r="H87" s="277" t="s">
        <v>732</v>
      </c>
      <c r="I87" s="277" t="s">
        <v>714</v>
      </c>
      <c r="J87" s="277">
        <v>50</v>
      </c>
      <c r="K87" s="291"/>
    </row>
    <row r="88" s="1" customFormat="1" ht="15" customHeight="1">
      <c r="B88" s="302"/>
      <c r="C88" s="277" t="s">
        <v>733</v>
      </c>
      <c r="D88" s="277"/>
      <c r="E88" s="277"/>
      <c r="F88" s="300" t="s">
        <v>718</v>
      </c>
      <c r="G88" s="301"/>
      <c r="H88" s="277" t="s">
        <v>734</v>
      </c>
      <c r="I88" s="277" t="s">
        <v>714</v>
      </c>
      <c r="J88" s="277">
        <v>20</v>
      </c>
      <c r="K88" s="291"/>
    </row>
    <row r="89" s="1" customFormat="1" ht="15" customHeight="1">
      <c r="B89" s="302"/>
      <c r="C89" s="277" t="s">
        <v>735</v>
      </c>
      <c r="D89" s="277"/>
      <c r="E89" s="277"/>
      <c r="F89" s="300" t="s">
        <v>718</v>
      </c>
      <c r="G89" s="301"/>
      <c r="H89" s="277" t="s">
        <v>736</v>
      </c>
      <c r="I89" s="277" t="s">
        <v>714</v>
      </c>
      <c r="J89" s="277">
        <v>20</v>
      </c>
      <c r="K89" s="291"/>
    </row>
    <row r="90" s="1" customFormat="1" ht="15" customHeight="1">
      <c r="B90" s="302"/>
      <c r="C90" s="277" t="s">
        <v>737</v>
      </c>
      <c r="D90" s="277"/>
      <c r="E90" s="277"/>
      <c r="F90" s="300" t="s">
        <v>718</v>
      </c>
      <c r="G90" s="301"/>
      <c r="H90" s="277" t="s">
        <v>738</v>
      </c>
      <c r="I90" s="277" t="s">
        <v>714</v>
      </c>
      <c r="J90" s="277">
        <v>50</v>
      </c>
      <c r="K90" s="291"/>
    </row>
    <row r="91" s="1" customFormat="1" ht="15" customHeight="1">
      <c r="B91" s="302"/>
      <c r="C91" s="277" t="s">
        <v>739</v>
      </c>
      <c r="D91" s="277"/>
      <c r="E91" s="277"/>
      <c r="F91" s="300" t="s">
        <v>718</v>
      </c>
      <c r="G91" s="301"/>
      <c r="H91" s="277" t="s">
        <v>739</v>
      </c>
      <c r="I91" s="277" t="s">
        <v>714</v>
      </c>
      <c r="J91" s="277">
        <v>50</v>
      </c>
      <c r="K91" s="291"/>
    </row>
    <row r="92" s="1" customFormat="1" ht="15" customHeight="1">
      <c r="B92" s="302"/>
      <c r="C92" s="277" t="s">
        <v>740</v>
      </c>
      <c r="D92" s="277"/>
      <c r="E92" s="277"/>
      <c r="F92" s="300" t="s">
        <v>718</v>
      </c>
      <c r="G92" s="301"/>
      <c r="H92" s="277" t="s">
        <v>741</v>
      </c>
      <c r="I92" s="277" t="s">
        <v>714</v>
      </c>
      <c r="J92" s="277">
        <v>255</v>
      </c>
      <c r="K92" s="291"/>
    </row>
    <row r="93" s="1" customFormat="1" ht="15" customHeight="1">
      <c r="B93" s="302"/>
      <c r="C93" s="277" t="s">
        <v>742</v>
      </c>
      <c r="D93" s="277"/>
      <c r="E93" s="277"/>
      <c r="F93" s="300" t="s">
        <v>712</v>
      </c>
      <c r="G93" s="301"/>
      <c r="H93" s="277" t="s">
        <v>743</v>
      </c>
      <c r="I93" s="277" t="s">
        <v>744</v>
      </c>
      <c r="J93" s="277"/>
      <c r="K93" s="291"/>
    </row>
    <row r="94" s="1" customFormat="1" ht="15" customHeight="1">
      <c r="B94" s="302"/>
      <c r="C94" s="277" t="s">
        <v>745</v>
      </c>
      <c r="D94" s="277"/>
      <c r="E94" s="277"/>
      <c r="F94" s="300" t="s">
        <v>712</v>
      </c>
      <c r="G94" s="301"/>
      <c r="H94" s="277" t="s">
        <v>746</v>
      </c>
      <c r="I94" s="277" t="s">
        <v>747</v>
      </c>
      <c r="J94" s="277"/>
      <c r="K94" s="291"/>
    </row>
    <row r="95" s="1" customFormat="1" ht="15" customHeight="1">
      <c r="B95" s="302"/>
      <c r="C95" s="277" t="s">
        <v>748</v>
      </c>
      <c r="D95" s="277"/>
      <c r="E95" s="277"/>
      <c r="F95" s="300" t="s">
        <v>712</v>
      </c>
      <c r="G95" s="301"/>
      <c r="H95" s="277" t="s">
        <v>748</v>
      </c>
      <c r="I95" s="277" t="s">
        <v>747</v>
      </c>
      <c r="J95" s="277"/>
      <c r="K95" s="291"/>
    </row>
    <row r="96" s="1" customFormat="1" ht="15" customHeight="1">
      <c r="B96" s="302"/>
      <c r="C96" s="277" t="s">
        <v>38</v>
      </c>
      <c r="D96" s="277"/>
      <c r="E96" s="277"/>
      <c r="F96" s="300" t="s">
        <v>712</v>
      </c>
      <c r="G96" s="301"/>
      <c r="H96" s="277" t="s">
        <v>749</v>
      </c>
      <c r="I96" s="277" t="s">
        <v>747</v>
      </c>
      <c r="J96" s="277"/>
      <c r="K96" s="291"/>
    </row>
    <row r="97" s="1" customFormat="1" ht="15" customHeight="1">
      <c r="B97" s="302"/>
      <c r="C97" s="277" t="s">
        <v>48</v>
      </c>
      <c r="D97" s="277"/>
      <c r="E97" s="277"/>
      <c r="F97" s="300" t="s">
        <v>712</v>
      </c>
      <c r="G97" s="301"/>
      <c r="H97" s="277" t="s">
        <v>750</v>
      </c>
      <c r="I97" s="277" t="s">
        <v>747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751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706</v>
      </c>
      <c r="D103" s="292"/>
      <c r="E103" s="292"/>
      <c r="F103" s="292" t="s">
        <v>707</v>
      </c>
      <c r="G103" s="293"/>
      <c r="H103" s="292" t="s">
        <v>54</v>
      </c>
      <c r="I103" s="292" t="s">
        <v>57</v>
      </c>
      <c r="J103" s="292" t="s">
        <v>708</v>
      </c>
      <c r="K103" s="291"/>
    </row>
    <row r="104" s="1" customFormat="1" ht="17.25" customHeight="1">
      <c r="B104" s="289"/>
      <c r="C104" s="294" t="s">
        <v>709</v>
      </c>
      <c r="D104" s="294"/>
      <c r="E104" s="294"/>
      <c r="F104" s="295" t="s">
        <v>710</v>
      </c>
      <c r="G104" s="296"/>
      <c r="H104" s="294"/>
      <c r="I104" s="294"/>
      <c r="J104" s="294" t="s">
        <v>711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53</v>
      </c>
      <c r="D106" s="299"/>
      <c r="E106" s="299"/>
      <c r="F106" s="300" t="s">
        <v>712</v>
      </c>
      <c r="G106" s="277"/>
      <c r="H106" s="277" t="s">
        <v>752</v>
      </c>
      <c r="I106" s="277" t="s">
        <v>714</v>
      </c>
      <c r="J106" s="277">
        <v>20</v>
      </c>
      <c r="K106" s="291"/>
    </row>
    <row r="107" s="1" customFormat="1" ht="15" customHeight="1">
      <c r="B107" s="289"/>
      <c r="C107" s="277" t="s">
        <v>715</v>
      </c>
      <c r="D107" s="277"/>
      <c r="E107" s="277"/>
      <c r="F107" s="300" t="s">
        <v>712</v>
      </c>
      <c r="G107" s="277"/>
      <c r="H107" s="277" t="s">
        <v>752</v>
      </c>
      <c r="I107" s="277" t="s">
        <v>714</v>
      </c>
      <c r="J107" s="277">
        <v>120</v>
      </c>
      <c r="K107" s="291"/>
    </row>
    <row r="108" s="1" customFormat="1" ht="15" customHeight="1">
      <c r="B108" s="302"/>
      <c r="C108" s="277" t="s">
        <v>717</v>
      </c>
      <c r="D108" s="277"/>
      <c r="E108" s="277"/>
      <c r="F108" s="300" t="s">
        <v>718</v>
      </c>
      <c r="G108" s="277"/>
      <c r="H108" s="277" t="s">
        <v>752</v>
      </c>
      <c r="I108" s="277" t="s">
        <v>714</v>
      </c>
      <c r="J108" s="277">
        <v>50</v>
      </c>
      <c r="K108" s="291"/>
    </row>
    <row r="109" s="1" customFormat="1" ht="15" customHeight="1">
      <c r="B109" s="302"/>
      <c r="C109" s="277" t="s">
        <v>720</v>
      </c>
      <c r="D109" s="277"/>
      <c r="E109" s="277"/>
      <c r="F109" s="300" t="s">
        <v>712</v>
      </c>
      <c r="G109" s="277"/>
      <c r="H109" s="277" t="s">
        <v>752</v>
      </c>
      <c r="I109" s="277" t="s">
        <v>722</v>
      </c>
      <c r="J109" s="277"/>
      <c r="K109" s="291"/>
    </row>
    <row r="110" s="1" customFormat="1" ht="15" customHeight="1">
      <c r="B110" s="302"/>
      <c r="C110" s="277" t="s">
        <v>731</v>
      </c>
      <c r="D110" s="277"/>
      <c r="E110" s="277"/>
      <c r="F110" s="300" t="s">
        <v>718</v>
      </c>
      <c r="G110" s="277"/>
      <c r="H110" s="277" t="s">
        <v>752</v>
      </c>
      <c r="I110" s="277" t="s">
        <v>714</v>
      </c>
      <c r="J110" s="277">
        <v>50</v>
      </c>
      <c r="K110" s="291"/>
    </row>
    <row r="111" s="1" customFormat="1" ht="15" customHeight="1">
      <c r="B111" s="302"/>
      <c r="C111" s="277" t="s">
        <v>739</v>
      </c>
      <c r="D111" s="277"/>
      <c r="E111" s="277"/>
      <c r="F111" s="300" t="s">
        <v>718</v>
      </c>
      <c r="G111" s="277"/>
      <c r="H111" s="277" t="s">
        <v>752</v>
      </c>
      <c r="I111" s="277" t="s">
        <v>714</v>
      </c>
      <c r="J111" s="277">
        <v>50</v>
      </c>
      <c r="K111" s="291"/>
    </row>
    <row r="112" s="1" customFormat="1" ht="15" customHeight="1">
      <c r="B112" s="302"/>
      <c r="C112" s="277" t="s">
        <v>737</v>
      </c>
      <c r="D112" s="277"/>
      <c r="E112" s="277"/>
      <c r="F112" s="300" t="s">
        <v>718</v>
      </c>
      <c r="G112" s="277"/>
      <c r="H112" s="277" t="s">
        <v>752</v>
      </c>
      <c r="I112" s="277" t="s">
        <v>714</v>
      </c>
      <c r="J112" s="277">
        <v>50</v>
      </c>
      <c r="K112" s="291"/>
    </row>
    <row r="113" s="1" customFormat="1" ht="15" customHeight="1">
      <c r="B113" s="302"/>
      <c r="C113" s="277" t="s">
        <v>53</v>
      </c>
      <c r="D113" s="277"/>
      <c r="E113" s="277"/>
      <c r="F113" s="300" t="s">
        <v>712</v>
      </c>
      <c r="G113" s="277"/>
      <c r="H113" s="277" t="s">
        <v>753</v>
      </c>
      <c r="I113" s="277" t="s">
        <v>714</v>
      </c>
      <c r="J113" s="277">
        <v>20</v>
      </c>
      <c r="K113" s="291"/>
    </row>
    <row r="114" s="1" customFormat="1" ht="15" customHeight="1">
      <c r="B114" s="302"/>
      <c r="C114" s="277" t="s">
        <v>754</v>
      </c>
      <c r="D114" s="277"/>
      <c r="E114" s="277"/>
      <c r="F114" s="300" t="s">
        <v>712</v>
      </c>
      <c r="G114" s="277"/>
      <c r="H114" s="277" t="s">
        <v>755</v>
      </c>
      <c r="I114" s="277" t="s">
        <v>714</v>
      </c>
      <c r="J114" s="277">
        <v>120</v>
      </c>
      <c r="K114" s="291"/>
    </row>
    <row r="115" s="1" customFormat="1" ht="15" customHeight="1">
      <c r="B115" s="302"/>
      <c r="C115" s="277" t="s">
        <v>38</v>
      </c>
      <c r="D115" s="277"/>
      <c r="E115" s="277"/>
      <c r="F115" s="300" t="s">
        <v>712</v>
      </c>
      <c r="G115" s="277"/>
      <c r="H115" s="277" t="s">
        <v>756</v>
      </c>
      <c r="I115" s="277" t="s">
        <v>747</v>
      </c>
      <c r="J115" s="277"/>
      <c r="K115" s="291"/>
    </row>
    <row r="116" s="1" customFormat="1" ht="15" customHeight="1">
      <c r="B116" s="302"/>
      <c r="C116" s="277" t="s">
        <v>48</v>
      </c>
      <c r="D116" s="277"/>
      <c r="E116" s="277"/>
      <c r="F116" s="300" t="s">
        <v>712</v>
      </c>
      <c r="G116" s="277"/>
      <c r="H116" s="277" t="s">
        <v>757</v>
      </c>
      <c r="I116" s="277" t="s">
        <v>747</v>
      </c>
      <c r="J116" s="277"/>
      <c r="K116" s="291"/>
    </row>
    <row r="117" s="1" customFormat="1" ht="15" customHeight="1">
      <c r="B117" s="302"/>
      <c r="C117" s="277" t="s">
        <v>57</v>
      </c>
      <c r="D117" s="277"/>
      <c r="E117" s="277"/>
      <c r="F117" s="300" t="s">
        <v>712</v>
      </c>
      <c r="G117" s="277"/>
      <c r="H117" s="277" t="s">
        <v>758</v>
      </c>
      <c r="I117" s="277" t="s">
        <v>759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760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706</v>
      </c>
      <c r="D123" s="292"/>
      <c r="E123" s="292"/>
      <c r="F123" s="292" t="s">
        <v>707</v>
      </c>
      <c r="G123" s="293"/>
      <c r="H123" s="292" t="s">
        <v>54</v>
      </c>
      <c r="I123" s="292" t="s">
        <v>57</v>
      </c>
      <c r="J123" s="292" t="s">
        <v>708</v>
      </c>
      <c r="K123" s="321"/>
    </row>
    <row r="124" s="1" customFormat="1" ht="17.25" customHeight="1">
      <c r="B124" s="320"/>
      <c r="C124" s="294" t="s">
        <v>709</v>
      </c>
      <c r="D124" s="294"/>
      <c r="E124" s="294"/>
      <c r="F124" s="295" t="s">
        <v>710</v>
      </c>
      <c r="G124" s="296"/>
      <c r="H124" s="294"/>
      <c r="I124" s="294"/>
      <c r="J124" s="294" t="s">
        <v>711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715</v>
      </c>
      <c r="D126" s="299"/>
      <c r="E126" s="299"/>
      <c r="F126" s="300" t="s">
        <v>712</v>
      </c>
      <c r="G126" s="277"/>
      <c r="H126" s="277" t="s">
        <v>752</v>
      </c>
      <c r="I126" s="277" t="s">
        <v>714</v>
      </c>
      <c r="J126" s="277">
        <v>120</v>
      </c>
      <c r="K126" s="325"/>
    </row>
    <row r="127" s="1" customFormat="1" ht="15" customHeight="1">
      <c r="B127" s="322"/>
      <c r="C127" s="277" t="s">
        <v>761</v>
      </c>
      <c r="D127" s="277"/>
      <c r="E127" s="277"/>
      <c r="F127" s="300" t="s">
        <v>712</v>
      </c>
      <c r="G127" s="277"/>
      <c r="H127" s="277" t="s">
        <v>762</v>
      </c>
      <c r="I127" s="277" t="s">
        <v>714</v>
      </c>
      <c r="J127" s="277" t="s">
        <v>763</v>
      </c>
      <c r="K127" s="325"/>
    </row>
    <row r="128" s="1" customFormat="1" ht="15" customHeight="1">
      <c r="B128" s="322"/>
      <c r="C128" s="277" t="s">
        <v>660</v>
      </c>
      <c r="D128" s="277"/>
      <c r="E128" s="277"/>
      <c r="F128" s="300" t="s">
        <v>712</v>
      </c>
      <c r="G128" s="277"/>
      <c r="H128" s="277" t="s">
        <v>764</v>
      </c>
      <c r="I128" s="277" t="s">
        <v>714</v>
      </c>
      <c r="J128" s="277" t="s">
        <v>763</v>
      </c>
      <c r="K128" s="325"/>
    </row>
    <row r="129" s="1" customFormat="1" ht="15" customHeight="1">
      <c r="B129" s="322"/>
      <c r="C129" s="277" t="s">
        <v>723</v>
      </c>
      <c r="D129" s="277"/>
      <c r="E129" s="277"/>
      <c r="F129" s="300" t="s">
        <v>718</v>
      </c>
      <c r="G129" s="277"/>
      <c r="H129" s="277" t="s">
        <v>724</v>
      </c>
      <c r="I129" s="277" t="s">
        <v>714</v>
      </c>
      <c r="J129" s="277">
        <v>15</v>
      </c>
      <c r="K129" s="325"/>
    </row>
    <row r="130" s="1" customFormat="1" ht="15" customHeight="1">
      <c r="B130" s="322"/>
      <c r="C130" s="303" t="s">
        <v>725</v>
      </c>
      <c r="D130" s="303"/>
      <c r="E130" s="303"/>
      <c r="F130" s="304" t="s">
        <v>718</v>
      </c>
      <c r="G130" s="303"/>
      <c r="H130" s="303" t="s">
        <v>726</v>
      </c>
      <c r="I130" s="303" t="s">
        <v>714</v>
      </c>
      <c r="J130" s="303">
        <v>15</v>
      </c>
      <c r="K130" s="325"/>
    </row>
    <row r="131" s="1" customFormat="1" ht="15" customHeight="1">
      <c r="B131" s="322"/>
      <c r="C131" s="303" t="s">
        <v>727</v>
      </c>
      <c r="D131" s="303"/>
      <c r="E131" s="303"/>
      <c r="F131" s="304" t="s">
        <v>718</v>
      </c>
      <c r="G131" s="303"/>
      <c r="H131" s="303" t="s">
        <v>728</v>
      </c>
      <c r="I131" s="303" t="s">
        <v>714</v>
      </c>
      <c r="J131" s="303">
        <v>20</v>
      </c>
      <c r="K131" s="325"/>
    </row>
    <row r="132" s="1" customFormat="1" ht="15" customHeight="1">
      <c r="B132" s="322"/>
      <c r="C132" s="303" t="s">
        <v>729</v>
      </c>
      <c r="D132" s="303"/>
      <c r="E132" s="303"/>
      <c r="F132" s="304" t="s">
        <v>718</v>
      </c>
      <c r="G132" s="303"/>
      <c r="H132" s="303" t="s">
        <v>730</v>
      </c>
      <c r="I132" s="303" t="s">
        <v>714</v>
      </c>
      <c r="J132" s="303">
        <v>20</v>
      </c>
      <c r="K132" s="325"/>
    </row>
    <row r="133" s="1" customFormat="1" ht="15" customHeight="1">
      <c r="B133" s="322"/>
      <c r="C133" s="277" t="s">
        <v>717</v>
      </c>
      <c r="D133" s="277"/>
      <c r="E133" s="277"/>
      <c r="F133" s="300" t="s">
        <v>718</v>
      </c>
      <c r="G133" s="277"/>
      <c r="H133" s="277" t="s">
        <v>752</v>
      </c>
      <c r="I133" s="277" t="s">
        <v>714</v>
      </c>
      <c r="J133" s="277">
        <v>50</v>
      </c>
      <c r="K133" s="325"/>
    </row>
    <row r="134" s="1" customFormat="1" ht="15" customHeight="1">
      <c r="B134" s="322"/>
      <c r="C134" s="277" t="s">
        <v>731</v>
      </c>
      <c r="D134" s="277"/>
      <c r="E134" s="277"/>
      <c r="F134" s="300" t="s">
        <v>718</v>
      </c>
      <c r="G134" s="277"/>
      <c r="H134" s="277" t="s">
        <v>752</v>
      </c>
      <c r="I134" s="277" t="s">
        <v>714</v>
      </c>
      <c r="J134" s="277">
        <v>50</v>
      </c>
      <c r="K134" s="325"/>
    </row>
    <row r="135" s="1" customFormat="1" ht="15" customHeight="1">
      <c r="B135" s="322"/>
      <c r="C135" s="277" t="s">
        <v>737</v>
      </c>
      <c r="D135" s="277"/>
      <c r="E135" s="277"/>
      <c r="F135" s="300" t="s">
        <v>718</v>
      </c>
      <c r="G135" s="277"/>
      <c r="H135" s="277" t="s">
        <v>752</v>
      </c>
      <c r="I135" s="277" t="s">
        <v>714</v>
      </c>
      <c r="J135" s="277">
        <v>50</v>
      </c>
      <c r="K135" s="325"/>
    </row>
    <row r="136" s="1" customFormat="1" ht="15" customHeight="1">
      <c r="B136" s="322"/>
      <c r="C136" s="277" t="s">
        <v>739</v>
      </c>
      <c r="D136" s="277"/>
      <c r="E136" s="277"/>
      <c r="F136" s="300" t="s">
        <v>718</v>
      </c>
      <c r="G136" s="277"/>
      <c r="H136" s="277" t="s">
        <v>752</v>
      </c>
      <c r="I136" s="277" t="s">
        <v>714</v>
      </c>
      <c r="J136" s="277">
        <v>50</v>
      </c>
      <c r="K136" s="325"/>
    </row>
    <row r="137" s="1" customFormat="1" ht="15" customHeight="1">
      <c r="B137" s="322"/>
      <c r="C137" s="277" t="s">
        <v>740</v>
      </c>
      <c r="D137" s="277"/>
      <c r="E137" s="277"/>
      <c r="F137" s="300" t="s">
        <v>718</v>
      </c>
      <c r="G137" s="277"/>
      <c r="H137" s="277" t="s">
        <v>765</v>
      </c>
      <c r="I137" s="277" t="s">
        <v>714</v>
      </c>
      <c r="J137" s="277">
        <v>255</v>
      </c>
      <c r="K137" s="325"/>
    </row>
    <row r="138" s="1" customFormat="1" ht="15" customHeight="1">
      <c r="B138" s="322"/>
      <c r="C138" s="277" t="s">
        <v>742</v>
      </c>
      <c r="D138" s="277"/>
      <c r="E138" s="277"/>
      <c r="F138" s="300" t="s">
        <v>712</v>
      </c>
      <c r="G138" s="277"/>
      <c r="H138" s="277" t="s">
        <v>766</v>
      </c>
      <c r="I138" s="277" t="s">
        <v>744</v>
      </c>
      <c r="J138" s="277"/>
      <c r="K138" s="325"/>
    </row>
    <row r="139" s="1" customFormat="1" ht="15" customHeight="1">
      <c r="B139" s="322"/>
      <c r="C139" s="277" t="s">
        <v>745</v>
      </c>
      <c r="D139" s="277"/>
      <c r="E139" s="277"/>
      <c r="F139" s="300" t="s">
        <v>712</v>
      </c>
      <c r="G139" s="277"/>
      <c r="H139" s="277" t="s">
        <v>767</v>
      </c>
      <c r="I139" s="277" t="s">
        <v>747</v>
      </c>
      <c r="J139" s="277"/>
      <c r="K139" s="325"/>
    </row>
    <row r="140" s="1" customFormat="1" ht="15" customHeight="1">
      <c r="B140" s="322"/>
      <c r="C140" s="277" t="s">
        <v>748</v>
      </c>
      <c r="D140" s="277"/>
      <c r="E140" s="277"/>
      <c r="F140" s="300" t="s">
        <v>712</v>
      </c>
      <c r="G140" s="277"/>
      <c r="H140" s="277" t="s">
        <v>748</v>
      </c>
      <c r="I140" s="277" t="s">
        <v>747</v>
      </c>
      <c r="J140" s="277"/>
      <c r="K140" s="325"/>
    </row>
    <row r="141" s="1" customFormat="1" ht="15" customHeight="1">
      <c r="B141" s="322"/>
      <c r="C141" s="277" t="s">
        <v>38</v>
      </c>
      <c r="D141" s="277"/>
      <c r="E141" s="277"/>
      <c r="F141" s="300" t="s">
        <v>712</v>
      </c>
      <c r="G141" s="277"/>
      <c r="H141" s="277" t="s">
        <v>768</v>
      </c>
      <c r="I141" s="277" t="s">
        <v>747</v>
      </c>
      <c r="J141" s="277"/>
      <c r="K141" s="325"/>
    </row>
    <row r="142" s="1" customFormat="1" ht="15" customHeight="1">
      <c r="B142" s="322"/>
      <c r="C142" s="277" t="s">
        <v>769</v>
      </c>
      <c r="D142" s="277"/>
      <c r="E142" s="277"/>
      <c r="F142" s="300" t="s">
        <v>712</v>
      </c>
      <c r="G142" s="277"/>
      <c r="H142" s="277" t="s">
        <v>770</v>
      </c>
      <c r="I142" s="277" t="s">
        <v>747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771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706</v>
      </c>
      <c r="D148" s="292"/>
      <c r="E148" s="292"/>
      <c r="F148" s="292" t="s">
        <v>707</v>
      </c>
      <c r="G148" s="293"/>
      <c r="H148" s="292" t="s">
        <v>54</v>
      </c>
      <c r="I148" s="292" t="s">
        <v>57</v>
      </c>
      <c r="J148" s="292" t="s">
        <v>708</v>
      </c>
      <c r="K148" s="291"/>
    </row>
    <row r="149" s="1" customFormat="1" ht="17.25" customHeight="1">
      <c r="B149" s="289"/>
      <c r="C149" s="294" t="s">
        <v>709</v>
      </c>
      <c r="D149" s="294"/>
      <c r="E149" s="294"/>
      <c r="F149" s="295" t="s">
        <v>710</v>
      </c>
      <c r="G149" s="296"/>
      <c r="H149" s="294"/>
      <c r="I149" s="294"/>
      <c r="J149" s="294" t="s">
        <v>711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715</v>
      </c>
      <c r="D151" s="277"/>
      <c r="E151" s="277"/>
      <c r="F151" s="330" t="s">
        <v>712</v>
      </c>
      <c r="G151" s="277"/>
      <c r="H151" s="329" t="s">
        <v>752</v>
      </c>
      <c r="I151" s="329" t="s">
        <v>714</v>
      </c>
      <c r="J151" s="329">
        <v>120</v>
      </c>
      <c r="K151" s="325"/>
    </row>
    <row r="152" s="1" customFormat="1" ht="15" customHeight="1">
      <c r="B152" s="302"/>
      <c r="C152" s="329" t="s">
        <v>761</v>
      </c>
      <c r="D152" s="277"/>
      <c r="E152" s="277"/>
      <c r="F152" s="330" t="s">
        <v>712</v>
      </c>
      <c r="G152" s="277"/>
      <c r="H152" s="329" t="s">
        <v>772</v>
      </c>
      <c r="I152" s="329" t="s">
        <v>714</v>
      </c>
      <c r="J152" s="329" t="s">
        <v>763</v>
      </c>
      <c r="K152" s="325"/>
    </row>
    <row r="153" s="1" customFormat="1" ht="15" customHeight="1">
      <c r="B153" s="302"/>
      <c r="C153" s="329" t="s">
        <v>660</v>
      </c>
      <c r="D153" s="277"/>
      <c r="E153" s="277"/>
      <c r="F153" s="330" t="s">
        <v>712</v>
      </c>
      <c r="G153" s="277"/>
      <c r="H153" s="329" t="s">
        <v>773</v>
      </c>
      <c r="I153" s="329" t="s">
        <v>714</v>
      </c>
      <c r="J153" s="329" t="s">
        <v>763</v>
      </c>
      <c r="K153" s="325"/>
    </row>
    <row r="154" s="1" customFormat="1" ht="15" customHeight="1">
      <c r="B154" s="302"/>
      <c r="C154" s="329" t="s">
        <v>717</v>
      </c>
      <c r="D154" s="277"/>
      <c r="E154" s="277"/>
      <c r="F154" s="330" t="s">
        <v>718</v>
      </c>
      <c r="G154" s="277"/>
      <c r="H154" s="329" t="s">
        <v>752</v>
      </c>
      <c r="I154" s="329" t="s">
        <v>714</v>
      </c>
      <c r="J154" s="329">
        <v>50</v>
      </c>
      <c r="K154" s="325"/>
    </row>
    <row r="155" s="1" customFormat="1" ht="15" customHeight="1">
      <c r="B155" s="302"/>
      <c r="C155" s="329" t="s">
        <v>720</v>
      </c>
      <c r="D155" s="277"/>
      <c r="E155" s="277"/>
      <c r="F155" s="330" t="s">
        <v>712</v>
      </c>
      <c r="G155" s="277"/>
      <c r="H155" s="329" t="s">
        <v>752</v>
      </c>
      <c r="I155" s="329" t="s">
        <v>722</v>
      </c>
      <c r="J155" s="329"/>
      <c r="K155" s="325"/>
    </row>
    <row r="156" s="1" customFormat="1" ht="15" customHeight="1">
      <c r="B156" s="302"/>
      <c r="C156" s="329" t="s">
        <v>731</v>
      </c>
      <c r="D156" s="277"/>
      <c r="E156" s="277"/>
      <c r="F156" s="330" t="s">
        <v>718</v>
      </c>
      <c r="G156" s="277"/>
      <c r="H156" s="329" t="s">
        <v>752</v>
      </c>
      <c r="I156" s="329" t="s">
        <v>714</v>
      </c>
      <c r="J156" s="329">
        <v>50</v>
      </c>
      <c r="K156" s="325"/>
    </row>
    <row r="157" s="1" customFormat="1" ht="15" customHeight="1">
      <c r="B157" s="302"/>
      <c r="C157" s="329" t="s">
        <v>739</v>
      </c>
      <c r="D157" s="277"/>
      <c r="E157" s="277"/>
      <c r="F157" s="330" t="s">
        <v>718</v>
      </c>
      <c r="G157" s="277"/>
      <c r="H157" s="329" t="s">
        <v>752</v>
      </c>
      <c r="I157" s="329" t="s">
        <v>714</v>
      </c>
      <c r="J157" s="329">
        <v>50</v>
      </c>
      <c r="K157" s="325"/>
    </row>
    <row r="158" s="1" customFormat="1" ht="15" customHeight="1">
      <c r="B158" s="302"/>
      <c r="C158" s="329" t="s">
        <v>737</v>
      </c>
      <c r="D158" s="277"/>
      <c r="E158" s="277"/>
      <c r="F158" s="330" t="s">
        <v>718</v>
      </c>
      <c r="G158" s="277"/>
      <c r="H158" s="329" t="s">
        <v>752</v>
      </c>
      <c r="I158" s="329" t="s">
        <v>714</v>
      </c>
      <c r="J158" s="329">
        <v>50</v>
      </c>
      <c r="K158" s="325"/>
    </row>
    <row r="159" s="1" customFormat="1" ht="15" customHeight="1">
      <c r="B159" s="302"/>
      <c r="C159" s="329" t="s">
        <v>93</v>
      </c>
      <c r="D159" s="277"/>
      <c r="E159" s="277"/>
      <c r="F159" s="330" t="s">
        <v>712</v>
      </c>
      <c r="G159" s="277"/>
      <c r="H159" s="329" t="s">
        <v>774</v>
      </c>
      <c r="I159" s="329" t="s">
        <v>714</v>
      </c>
      <c r="J159" s="329" t="s">
        <v>775</v>
      </c>
      <c r="K159" s="325"/>
    </row>
    <row r="160" s="1" customFormat="1" ht="15" customHeight="1">
      <c r="B160" s="302"/>
      <c r="C160" s="329" t="s">
        <v>776</v>
      </c>
      <c r="D160" s="277"/>
      <c r="E160" s="277"/>
      <c r="F160" s="330" t="s">
        <v>712</v>
      </c>
      <c r="G160" s="277"/>
      <c r="H160" s="329" t="s">
        <v>777</v>
      </c>
      <c r="I160" s="329" t="s">
        <v>747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778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706</v>
      </c>
      <c r="D166" s="292"/>
      <c r="E166" s="292"/>
      <c r="F166" s="292" t="s">
        <v>707</v>
      </c>
      <c r="G166" s="334"/>
      <c r="H166" s="335" t="s">
        <v>54</v>
      </c>
      <c r="I166" s="335" t="s">
        <v>57</v>
      </c>
      <c r="J166" s="292" t="s">
        <v>708</v>
      </c>
      <c r="K166" s="269"/>
    </row>
    <row r="167" s="1" customFormat="1" ht="17.25" customHeight="1">
      <c r="B167" s="270"/>
      <c r="C167" s="294" t="s">
        <v>709</v>
      </c>
      <c r="D167" s="294"/>
      <c r="E167" s="294"/>
      <c r="F167" s="295" t="s">
        <v>710</v>
      </c>
      <c r="G167" s="336"/>
      <c r="H167" s="337"/>
      <c r="I167" s="337"/>
      <c r="J167" s="294" t="s">
        <v>711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715</v>
      </c>
      <c r="D169" s="277"/>
      <c r="E169" s="277"/>
      <c r="F169" s="300" t="s">
        <v>712</v>
      </c>
      <c r="G169" s="277"/>
      <c r="H169" s="277" t="s">
        <v>752</v>
      </c>
      <c r="I169" s="277" t="s">
        <v>714</v>
      </c>
      <c r="J169" s="277">
        <v>120</v>
      </c>
      <c r="K169" s="325"/>
    </row>
    <row r="170" s="1" customFormat="1" ht="15" customHeight="1">
      <c r="B170" s="302"/>
      <c r="C170" s="277" t="s">
        <v>761</v>
      </c>
      <c r="D170" s="277"/>
      <c r="E170" s="277"/>
      <c r="F170" s="300" t="s">
        <v>712</v>
      </c>
      <c r="G170" s="277"/>
      <c r="H170" s="277" t="s">
        <v>762</v>
      </c>
      <c r="I170" s="277" t="s">
        <v>714</v>
      </c>
      <c r="J170" s="277" t="s">
        <v>763</v>
      </c>
      <c r="K170" s="325"/>
    </row>
    <row r="171" s="1" customFormat="1" ht="15" customHeight="1">
      <c r="B171" s="302"/>
      <c r="C171" s="277" t="s">
        <v>660</v>
      </c>
      <c r="D171" s="277"/>
      <c r="E171" s="277"/>
      <c r="F171" s="300" t="s">
        <v>712</v>
      </c>
      <c r="G171" s="277"/>
      <c r="H171" s="277" t="s">
        <v>779</v>
      </c>
      <c r="I171" s="277" t="s">
        <v>714</v>
      </c>
      <c r="J171" s="277" t="s">
        <v>763</v>
      </c>
      <c r="K171" s="325"/>
    </row>
    <row r="172" s="1" customFormat="1" ht="15" customHeight="1">
      <c r="B172" s="302"/>
      <c r="C172" s="277" t="s">
        <v>717</v>
      </c>
      <c r="D172" s="277"/>
      <c r="E172" s="277"/>
      <c r="F172" s="300" t="s">
        <v>718</v>
      </c>
      <c r="G172" s="277"/>
      <c r="H172" s="277" t="s">
        <v>779</v>
      </c>
      <c r="I172" s="277" t="s">
        <v>714</v>
      </c>
      <c r="J172" s="277">
        <v>50</v>
      </c>
      <c r="K172" s="325"/>
    </row>
    <row r="173" s="1" customFormat="1" ht="15" customHeight="1">
      <c r="B173" s="302"/>
      <c r="C173" s="277" t="s">
        <v>720</v>
      </c>
      <c r="D173" s="277"/>
      <c r="E173" s="277"/>
      <c r="F173" s="300" t="s">
        <v>712</v>
      </c>
      <c r="G173" s="277"/>
      <c r="H173" s="277" t="s">
        <v>779</v>
      </c>
      <c r="I173" s="277" t="s">
        <v>722</v>
      </c>
      <c r="J173" s="277"/>
      <c r="K173" s="325"/>
    </row>
    <row r="174" s="1" customFormat="1" ht="15" customHeight="1">
      <c r="B174" s="302"/>
      <c r="C174" s="277" t="s">
        <v>731</v>
      </c>
      <c r="D174" s="277"/>
      <c r="E174" s="277"/>
      <c r="F174" s="300" t="s">
        <v>718</v>
      </c>
      <c r="G174" s="277"/>
      <c r="H174" s="277" t="s">
        <v>779</v>
      </c>
      <c r="I174" s="277" t="s">
        <v>714</v>
      </c>
      <c r="J174" s="277">
        <v>50</v>
      </c>
      <c r="K174" s="325"/>
    </row>
    <row r="175" s="1" customFormat="1" ht="15" customHeight="1">
      <c r="B175" s="302"/>
      <c r="C175" s="277" t="s">
        <v>739</v>
      </c>
      <c r="D175" s="277"/>
      <c r="E175" s="277"/>
      <c r="F175" s="300" t="s">
        <v>718</v>
      </c>
      <c r="G175" s="277"/>
      <c r="H175" s="277" t="s">
        <v>779</v>
      </c>
      <c r="I175" s="277" t="s">
        <v>714</v>
      </c>
      <c r="J175" s="277">
        <v>50</v>
      </c>
      <c r="K175" s="325"/>
    </row>
    <row r="176" s="1" customFormat="1" ht="15" customHeight="1">
      <c r="B176" s="302"/>
      <c r="C176" s="277" t="s">
        <v>737</v>
      </c>
      <c r="D176" s="277"/>
      <c r="E176" s="277"/>
      <c r="F176" s="300" t="s">
        <v>718</v>
      </c>
      <c r="G176" s="277"/>
      <c r="H176" s="277" t="s">
        <v>779</v>
      </c>
      <c r="I176" s="277" t="s">
        <v>714</v>
      </c>
      <c r="J176" s="277">
        <v>50</v>
      </c>
      <c r="K176" s="325"/>
    </row>
    <row r="177" s="1" customFormat="1" ht="15" customHeight="1">
      <c r="B177" s="302"/>
      <c r="C177" s="277" t="s">
        <v>105</v>
      </c>
      <c r="D177" s="277"/>
      <c r="E177" s="277"/>
      <c r="F177" s="300" t="s">
        <v>712</v>
      </c>
      <c r="G177" s="277"/>
      <c r="H177" s="277" t="s">
        <v>780</v>
      </c>
      <c r="I177" s="277" t="s">
        <v>781</v>
      </c>
      <c r="J177" s="277"/>
      <c r="K177" s="325"/>
    </row>
    <row r="178" s="1" customFormat="1" ht="15" customHeight="1">
      <c r="B178" s="302"/>
      <c r="C178" s="277" t="s">
        <v>57</v>
      </c>
      <c r="D178" s="277"/>
      <c r="E178" s="277"/>
      <c r="F178" s="300" t="s">
        <v>712</v>
      </c>
      <c r="G178" s="277"/>
      <c r="H178" s="277" t="s">
        <v>782</v>
      </c>
      <c r="I178" s="277" t="s">
        <v>783</v>
      </c>
      <c r="J178" s="277">
        <v>1</v>
      </c>
      <c r="K178" s="325"/>
    </row>
    <row r="179" s="1" customFormat="1" ht="15" customHeight="1">
      <c r="B179" s="302"/>
      <c r="C179" s="277" t="s">
        <v>53</v>
      </c>
      <c r="D179" s="277"/>
      <c r="E179" s="277"/>
      <c r="F179" s="300" t="s">
        <v>712</v>
      </c>
      <c r="G179" s="277"/>
      <c r="H179" s="277" t="s">
        <v>784</v>
      </c>
      <c r="I179" s="277" t="s">
        <v>714</v>
      </c>
      <c r="J179" s="277">
        <v>20</v>
      </c>
      <c r="K179" s="325"/>
    </row>
    <row r="180" s="1" customFormat="1" ht="15" customHeight="1">
      <c r="B180" s="302"/>
      <c r="C180" s="277" t="s">
        <v>54</v>
      </c>
      <c r="D180" s="277"/>
      <c r="E180" s="277"/>
      <c r="F180" s="300" t="s">
        <v>712</v>
      </c>
      <c r="G180" s="277"/>
      <c r="H180" s="277" t="s">
        <v>785</v>
      </c>
      <c r="I180" s="277" t="s">
        <v>714</v>
      </c>
      <c r="J180" s="277">
        <v>255</v>
      </c>
      <c r="K180" s="325"/>
    </row>
    <row r="181" s="1" customFormat="1" ht="15" customHeight="1">
      <c r="B181" s="302"/>
      <c r="C181" s="277" t="s">
        <v>106</v>
      </c>
      <c r="D181" s="277"/>
      <c r="E181" s="277"/>
      <c r="F181" s="300" t="s">
        <v>712</v>
      </c>
      <c r="G181" s="277"/>
      <c r="H181" s="277" t="s">
        <v>676</v>
      </c>
      <c r="I181" s="277" t="s">
        <v>714</v>
      </c>
      <c r="J181" s="277">
        <v>10</v>
      </c>
      <c r="K181" s="325"/>
    </row>
    <row r="182" s="1" customFormat="1" ht="15" customHeight="1">
      <c r="B182" s="302"/>
      <c r="C182" s="277" t="s">
        <v>107</v>
      </c>
      <c r="D182" s="277"/>
      <c r="E182" s="277"/>
      <c r="F182" s="300" t="s">
        <v>712</v>
      </c>
      <c r="G182" s="277"/>
      <c r="H182" s="277" t="s">
        <v>786</v>
      </c>
      <c r="I182" s="277" t="s">
        <v>747</v>
      </c>
      <c r="J182" s="277"/>
      <c r="K182" s="325"/>
    </row>
    <row r="183" s="1" customFormat="1" ht="15" customHeight="1">
      <c r="B183" s="302"/>
      <c r="C183" s="277" t="s">
        <v>787</v>
      </c>
      <c r="D183" s="277"/>
      <c r="E183" s="277"/>
      <c r="F183" s="300" t="s">
        <v>712</v>
      </c>
      <c r="G183" s="277"/>
      <c r="H183" s="277" t="s">
        <v>788</v>
      </c>
      <c r="I183" s="277" t="s">
        <v>747</v>
      </c>
      <c r="J183" s="277"/>
      <c r="K183" s="325"/>
    </row>
    <row r="184" s="1" customFormat="1" ht="15" customHeight="1">
      <c r="B184" s="302"/>
      <c r="C184" s="277" t="s">
        <v>776</v>
      </c>
      <c r="D184" s="277"/>
      <c r="E184" s="277"/>
      <c r="F184" s="300" t="s">
        <v>712</v>
      </c>
      <c r="G184" s="277"/>
      <c r="H184" s="277" t="s">
        <v>789</v>
      </c>
      <c r="I184" s="277" t="s">
        <v>747</v>
      </c>
      <c r="J184" s="277"/>
      <c r="K184" s="325"/>
    </row>
    <row r="185" s="1" customFormat="1" ht="15" customHeight="1">
      <c r="B185" s="302"/>
      <c r="C185" s="277" t="s">
        <v>109</v>
      </c>
      <c r="D185" s="277"/>
      <c r="E185" s="277"/>
      <c r="F185" s="300" t="s">
        <v>718</v>
      </c>
      <c r="G185" s="277"/>
      <c r="H185" s="277" t="s">
        <v>790</v>
      </c>
      <c r="I185" s="277" t="s">
        <v>714</v>
      </c>
      <c r="J185" s="277">
        <v>50</v>
      </c>
      <c r="K185" s="325"/>
    </row>
    <row r="186" s="1" customFormat="1" ht="15" customHeight="1">
      <c r="B186" s="302"/>
      <c r="C186" s="277" t="s">
        <v>791</v>
      </c>
      <c r="D186" s="277"/>
      <c r="E186" s="277"/>
      <c r="F186" s="300" t="s">
        <v>718</v>
      </c>
      <c r="G186" s="277"/>
      <c r="H186" s="277" t="s">
        <v>792</v>
      </c>
      <c r="I186" s="277" t="s">
        <v>793</v>
      </c>
      <c r="J186" s="277"/>
      <c r="K186" s="325"/>
    </row>
    <row r="187" s="1" customFormat="1" ht="15" customHeight="1">
      <c r="B187" s="302"/>
      <c r="C187" s="277" t="s">
        <v>794</v>
      </c>
      <c r="D187" s="277"/>
      <c r="E187" s="277"/>
      <c r="F187" s="300" t="s">
        <v>718</v>
      </c>
      <c r="G187" s="277"/>
      <c r="H187" s="277" t="s">
        <v>795</v>
      </c>
      <c r="I187" s="277" t="s">
        <v>793</v>
      </c>
      <c r="J187" s="277"/>
      <c r="K187" s="325"/>
    </row>
    <row r="188" s="1" customFormat="1" ht="15" customHeight="1">
      <c r="B188" s="302"/>
      <c r="C188" s="277" t="s">
        <v>796</v>
      </c>
      <c r="D188" s="277"/>
      <c r="E188" s="277"/>
      <c r="F188" s="300" t="s">
        <v>718</v>
      </c>
      <c r="G188" s="277"/>
      <c r="H188" s="277" t="s">
        <v>797</v>
      </c>
      <c r="I188" s="277" t="s">
        <v>793</v>
      </c>
      <c r="J188" s="277"/>
      <c r="K188" s="325"/>
    </row>
    <row r="189" s="1" customFormat="1" ht="15" customHeight="1">
      <c r="B189" s="302"/>
      <c r="C189" s="338" t="s">
        <v>798</v>
      </c>
      <c r="D189" s="277"/>
      <c r="E189" s="277"/>
      <c r="F189" s="300" t="s">
        <v>718</v>
      </c>
      <c r="G189" s="277"/>
      <c r="H189" s="277" t="s">
        <v>799</v>
      </c>
      <c r="I189" s="277" t="s">
        <v>800</v>
      </c>
      <c r="J189" s="339" t="s">
        <v>801</v>
      </c>
      <c r="K189" s="325"/>
    </row>
    <row r="190" s="16" customFormat="1" ht="15" customHeight="1">
      <c r="B190" s="340"/>
      <c r="C190" s="341" t="s">
        <v>802</v>
      </c>
      <c r="D190" s="342"/>
      <c r="E190" s="342"/>
      <c r="F190" s="343" t="s">
        <v>718</v>
      </c>
      <c r="G190" s="342"/>
      <c r="H190" s="342" t="s">
        <v>803</v>
      </c>
      <c r="I190" s="342" t="s">
        <v>800</v>
      </c>
      <c r="J190" s="344" t="s">
        <v>801</v>
      </c>
      <c r="K190" s="345"/>
    </row>
    <row r="191" s="1" customFormat="1" ht="15" customHeight="1">
      <c r="B191" s="302"/>
      <c r="C191" s="338" t="s">
        <v>42</v>
      </c>
      <c r="D191" s="277"/>
      <c r="E191" s="277"/>
      <c r="F191" s="300" t="s">
        <v>712</v>
      </c>
      <c r="G191" s="277"/>
      <c r="H191" s="274" t="s">
        <v>804</v>
      </c>
      <c r="I191" s="277" t="s">
        <v>805</v>
      </c>
      <c r="J191" s="277"/>
      <c r="K191" s="325"/>
    </row>
    <row r="192" s="1" customFormat="1" ht="15" customHeight="1">
      <c r="B192" s="302"/>
      <c r="C192" s="338" t="s">
        <v>806</v>
      </c>
      <c r="D192" s="277"/>
      <c r="E192" s="277"/>
      <c r="F192" s="300" t="s">
        <v>712</v>
      </c>
      <c r="G192" s="277"/>
      <c r="H192" s="277" t="s">
        <v>807</v>
      </c>
      <c r="I192" s="277" t="s">
        <v>747</v>
      </c>
      <c r="J192" s="277"/>
      <c r="K192" s="325"/>
    </row>
    <row r="193" s="1" customFormat="1" ht="15" customHeight="1">
      <c r="B193" s="302"/>
      <c r="C193" s="338" t="s">
        <v>808</v>
      </c>
      <c r="D193" s="277"/>
      <c r="E193" s="277"/>
      <c r="F193" s="300" t="s">
        <v>712</v>
      </c>
      <c r="G193" s="277"/>
      <c r="H193" s="277" t="s">
        <v>809</v>
      </c>
      <c r="I193" s="277" t="s">
        <v>747</v>
      </c>
      <c r="J193" s="277"/>
      <c r="K193" s="325"/>
    </row>
    <row r="194" s="1" customFormat="1" ht="15" customHeight="1">
      <c r="B194" s="302"/>
      <c r="C194" s="338" t="s">
        <v>810</v>
      </c>
      <c r="D194" s="277"/>
      <c r="E194" s="277"/>
      <c r="F194" s="300" t="s">
        <v>718</v>
      </c>
      <c r="G194" s="277"/>
      <c r="H194" s="277" t="s">
        <v>811</v>
      </c>
      <c r="I194" s="277" t="s">
        <v>747</v>
      </c>
      <c r="J194" s="277"/>
      <c r="K194" s="325"/>
    </row>
    <row r="195" s="1" customFormat="1" ht="15" customHeight="1">
      <c r="B195" s="331"/>
      <c r="C195" s="346"/>
      <c r="D195" s="311"/>
      <c r="E195" s="311"/>
      <c r="F195" s="311"/>
      <c r="G195" s="311"/>
      <c r="H195" s="311"/>
      <c r="I195" s="311"/>
      <c r="J195" s="311"/>
      <c r="K195" s="332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313"/>
      <c r="C197" s="323"/>
      <c r="D197" s="323"/>
      <c r="E197" s="323"/>
      <c r="F197" s="333"/>
      <c r="G197" s="323"/>
      <c r="H197" s="323"/>
      <c r="I197" s="323"/>
      <c r="J197" s="323"/>
      <c r="K197" s="313"/>
    </row>
    <row r="198" s="1" customFormat="1" ht="18.75" customHeight="1">
      <c r="B198" s="285"/>
      <c r="C198" s="285"/>
      <c r="D198" s="285"/>
      <c r="E198" s="285"/>
      <c r="F198" s="285"/>
      <c r="G198" s="285"/>
      <c r="H198" s="285"/>
      <c r="I198" s="285"/>
      <c r="J198" s="285"/>
      <c r="K198" s="285"/>
    </row>
    <row r="199" s="1" customFormat="1" ht="13.5">
      <c r="B199" s="264"/>
      <c r="C199" s="265"/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1">
      <c r="B200" s="267"/>
      <c r="C200" s="268" t="s">
        <v>812</v>
      </c>
      <c r="D200" s="268"/>
      <c r="E200" s="268"/>
      <c r="F200" s="268"/>
      <c r="G200" s="268"/>
      <c r="H200" s="268"/>
      <c r="I200" s="268"/>
      <c r="J200" s="268"/>
      <c r="K200" s="269"/>
    </row>
    <row r="201" s="1" customFormat="1" ht="25.5" customHeight="1">
      <c r="B201" s="267"/>
      <c r="C201" s="347" t="s">
        <v>813</v>
      </c>
      <c r="D201" s="347"/>
      <c r="E201" s="347"/>
      <c r="F201" s="347" t="s">
        <v>814</v>
      </c>
      <c r="G201" s="348"/>
      <c r="H201" s="347" t="s">
        <v>815</v>
      </c>
      <c r="I201" s="347"/>
      <c r="J201" s="347"/>
      <c r="K201" s="269"/>
    </row>
    <row r="202" s="1" customFormat="1" ht="5.25" customHeight="1">
      <c r="B202" s="302"/>
      <c r="C202" s="297"/>
      <c r="D202" s="297"/>
      <c r="E202" s="297"/>
      <c r="F202" s="297"/>
      <c r="G202" s="323"/>
      <c r="H202" s="297"/>
      <c r="I202" s="297"/>
      <c r="J202" s="297"/>
      <c r="K202" s="325"/>
    </row>
    <row r="203" s="1" customFormat="1" ht="15" customHeight="1">
      <c r="B203" s="302"/>
      <c r="C203" s="277" t="s">
        <v>805</v>
      </c>
      <c r="D203" s="277"/>
      <c r="E203" s="277"/>
      <c r="F203" s="300" t="s">
        <v>43</v>
      </c>
      <c r="G203" s="277"/>
      <c r="H203" s="277" t="s">
        <v>816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44</v>
      </c>
      <c r="G204" s="277"/>
      <c r="H204" s="277" t="s">
        <v>817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47</v>
      </c>
      <c r="G205" s="277"/>
      <c r="H205" s="277" t="s">
        <v>818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45</v>
      </c>
      <c r="G206" s="277"/>
      <c r="H206" s="277" t="s">
        <v>819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 t="s">
        <v>46</v>
      </c>
      <c r="G207" s="277"/>
      <c r="H207" s="277" t="s">
        <v>820</v>
      </c>
      <c r="I207" s="277"/>
      <c r="J207" s="277"/>
      <c r="K207" s="325"/>
    </row>
    <row r="208" s="1" customFormat="1" ht="15" customHeight="1">
      <c r="B208" s="302"/>
      <c r="C208" s="277"/>
      <c r="D208" s="277"/>
      <c r="E208" s="277"/>
      <c r="F208" s="300"/>
      <c r="G208" s="277"/>
      <c r="H208" s="277"/>
      <c r="I208" s="277"/>
      <c r="J208" s="277"/>
      <c r="K208" s="325"/>
    </row>
    <row r="209" s="1" customFormat="1" ht="15" customHeight="1">
      <c r="B209" s="302"/>
      <c r="C209" s="277" t="s">
        <v>759</v>
      </c>
      <c r="D209" s="277"/>
      <c r="E209" s="277"/>
      <c r="F209" s="300" t="s">
        <v>79</v>
      </c>
      <c r="G209" s="277"/>
      <c r="H209" s="277" t="s">
        <v>821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655</v>
      </c>
      <c r="G210" s="277"/>
      <c r="H210" s="277" t="s">
        <v>656</v>
      </c>
      <c r="I210" s="277"/>
      <c r="J210" s="277"/>
      <c r="K210" s="325"/>
    </row>
    <row r="211" s="1" customFormat="1" ht="15" customHeight="1">
      <c r="B211" s="302"/>
      <c r="C211" s="277"/>
      <c r="D211" s="277"/>
      <c r="E211" s="277"/>
      <c r="F211" s="300" t="s">
        <v>653</v>
      </c>
      <c r="G211" s="277"/>
      <c r="H211" s="277" t="s">
        <v>822</v>
      </c>
      <c r="I211" s="277"/>
      <c r="J211" s="277"/>
      <c r="K211" s="325"/>
    </row>
    <row r="212" s="1" customFormat="1" ht="15" customHeight="1">
      <c r="B212" s="349"/>
      <c r="C212" s="277"/>
      <c r="D212" s="277"/>
      <c r="E212" s="277"/>
      <c r="F212" s="300" t="s">
        <v>86</v>
      </c>
      <c r="G212" s="338"/>
      <c r="H212" s="329" t="s">
        <v>657</v>
      </c>
      <c r="I212" s="329"/>
      <c r="J212" s="329"/>
      <c r="K212" s="350"/>
    </row>
    <row r="213" s="1" customFormat="1" ht="15" customHeight="1">
      <c r="B213" s="349"/>
      <c r="C213" s="277"/>
      <c r="D213" s="277"/>
      <c r="E213" s="277"/>
      <c r="F213" s="300" t="s">
        <v>658</v>
      </c>
      <c r="G213" s="338"/>
      <c r="H213" s="329" t="s">
        <v>637</v>
      </c>
      <c r="I213" s="329"/>
      <c r="J213" s="329"/>
      <c r="K213" s="350"/>
    </row>
    <row r="214" s="1" customFormat="1" ht="15" customHeight="1">
      <c r="B214" s="349"/>
      <c r="C214" s="277"/>
      <c r="D214" s="277"/>
      <c r="E214" s="277"/>
      <c r="F214" s="300"/>
      <c r="G214" s="338"/>
      <c r="H214" s="329"/>
      <c r="I214" s="329"/>
      <c r="J214" s="329"/>
      <c r="K214" s="350"/>
    </row>
    <row r="215" s="1" customFormat="1" ht="15" customHeight="1">
      <c r="B215" s="349"/>
      <c r="C215" s="277" t="s">
        <v>783</v>
      </c>
      <c r="D215" s="277"/>
      <c r="E215" s="277"/>
      <c r="F215" s="300">
        <v>1</v>
      </c>
      <c r="G215" s="338"/>
      <c r="H215" s="329" t="s">
        <v>823</v>
      </c>
      <c r="I215" s="329"/>
      <c r="J215" s="329"/>
      <c r="K215" s="350"/>
    </row>
    <row r="216" s="1" customFormat="1" ht="15" customHeight="1">
      <c r="B216" s="349"/>
      <c r="C216" s="277"/>
      <c r="D216" s="277"/>
      <c r="E216" s="277"/>
      <c r="F216" s="300">
        <v>2</v>
      </c>
      <c r="G216" s="338"/>
      <c r="H216" s="329" t="s">
        <v>824</v>
      </c>
      <c r="I216" s="329"/>
      <c r="J216" s="329"/>
      <c r="K216" s="350"/>
    </row>
    <row r="217" s="1" customFormat="1" ht="15" customHeight="1">
      <c r="B217" s="349"/>
      <c r="C217" s="277"/>
      <c r="D217" s="277"/>
      <c r="E217" s="277"/>
      <c r="F217" s="300">
        <v>3</v>
      </c>
      <c r="G217" s="338"/>
      <c r="H217" s="329" t="s">
        <v>825</v>
      </c>
      <c r="I217" s="329"/>
      <c r="J217" s="329"/>
      <c r="K217" s="350"/>
    </row>
    <row r="218" s="1" customFormat="1" ht="15" customHeight="1">
      <c r="B218" s="349"/>
      <c r="C218" s="277"/>
      <c r="D218" s="277"/>
      <c r="E218" s="277"/>
      <c r="F218" s="300">
        <v>4</v>
      </c>
      <c r="G218" s="338"/>
      <c r="H218" s="329" t="s">
        <v>826</v>
      </c>
      <c r="I218" s="329"/>
      <c r="J218" s="329"/>
      <c r="K218" s="350"/>
    </row>
    <row r="219" s="1" customFormat="1" ht="12.75" customHeight="1">
      <c r="B219" s="351"/>
      <c r="C219" s="352"/>
      <c r="D219" s="352"/>
      <c r="E219" s="352"/>
      <c r="F219" s="352"/>
      <c r="G219" s="352"/>
      <c r="H219" s="352"/>
      <c r="I219" s="352"/>
      <c r="J219" s="352"/>
      <c r="K219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2024-02-19T07:59:10Z</dcterms:created>
  <dcterms:modified xsi:type="dcterms:W3CDTF">2024-02-19T07:59:16Z</dcterms:modified>
</cp:coreProperties>
</file>